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-15" yWindow="4800" windowWidth="19440" windowHeight="4830"/>
  </bookViews>
  <sheets>
    <sheet name="予算計画集計" sheetId="63" r:id="rId1"/>
    <sheet name="行事予算計画(七夕飾り)2018年度" sheetId="27" r:id="rId2"/>
    <sheet name="行事予算計画(夏祭り)2018年度" sheetId="50" r:id="rId3"/>
    <sheet name="行事予算計画(運動会)2018年度" sheetId="61" r:id="rId4"/>
    <sheet name="行事予算計画(芋煮)2018年度" sheetId="62" r:id="rId5"/>
    <sheet name="行事予算計画(餅つき)2018年度" sheetId="64" r:id="rId6"/>
    <sheet name="行事予算計画(クリスマス飾り･年末電飾）2018年度" sheetId="65" r:id="rId7"/>
    <sheet name="行事予算計画(正月飾り）2018年度" sheetId="66" r:id="rId8"/>
    <sheet name="行事予算計画(鏡開き）2018年度" sheetId="67" r:id="rId9"/>
    <sheet name="行事予算計画(新年顔合わせ会）2018年度" sheetId="68" r:id="rId10"/>
    <sheet name="行事予算計画(ひな人形飾り）2018年度" sheetId="69" r:id="rId11"/>
    <sheet name="行事予算計画(バザー）2018年度" sheetId="72" r:id="rId12"/>
    <sheet name="行事予算計画(五月人形飾り）2018年度 )" sheetId="70" r:id="rId13"/>
    <sheet name="Sheet1" sheetId="74" r:id="rId14"/>
    <sheet name="Sheet2" sheetId="73" r:id="rId15"/>
    <sheet name="2017年度イベント予算集計" sheetId="3" r:id="rId16"/>
  </sheets>
  <definedNames>
    <definedName name="_xlnm._FilterDatabase" localSheetId="15" hidden="1">'2017年度イベント予算集計'!$B$5:$Q$88</definedName>
    <definedName name="_xlnm.Print_Area" localSheetId="6">'行事予算計画(クリスマス飾り･年末電飾）2018年度'!$A$1:$I$21</definedName>
    <definedName name="_xlnm.Print_Area" localSheetId="11">'行事予算計画(バザー）2018年度'!$A$1:$I$21</definedName>
    <definedName name="_xlnm.Print_Area" localSheetId="10">'行事予算計画(ひな人形飾り）2018年度'!$A$1:$I$21</definedName>
    <definedName name="_xlnm.Print_Area" localSheetId="4">'行事予算計画(芋煮)2018年度'!$A$1:$I$21</definedName>
    <definedName name="_xlnm.Print_Area" localSheetId="3">'行事予算計画(運動会)2018年度'!$A$1:$I$21</definedName>
    <definedName name="_xlnm.Print_Area" localSheetId="2">'行事予算計画(夏祭り)2018年度'!$A$1:$I$21</definedName>
    <definedName name="_xlnm.Print_Area" localSheetId="8">'行事予算計画(鏡開き）2018年度'!$A$1:$I$21</definedName>
    <definedName name="_xlnm.Print_Area" localSheetId="12">'行事予算計画(五月人形飾り）2018年度 )'!$A$1:$I$21</definedName>
    <definedName name="_xlnm.Print_Area" localSheetId="1">'行事予算計画(七夕飾り)2018年度'!$A$1:$I$21</definedName>
    <definedName name="_xlnm.Print_Area" localSheetId="9">'行事予算計画(新年顔合わせ会）2018年度'!$A$1:$I$21</definedName>
    <definedName name="_xlnm.Print_Area" localSheetId="7">'行事予算計画(正月飾り）2018年度'!$A$1:$I$21</definedName>
    <definedName name="_xlnm.Print_Area" localSheetId="5">'行事予算計画(餅つき)2018年度'!$A$1:$I$21</definedName>
    <definedName name="_xlnm.Print_Area" localSheetId="0">予算計画集計!$B$2:$G$17</definedName>
  </definedNames>
  <calcPr calcId="145621"/>
</workbook>
</file>

<file path=xl/calcChain.xml><?xml version="1.0" encoding="utf-8"?>
<calcChain xmlns="http://schemas.openxmlformats.org/spreadsheetml/2006/main">
  <c r="D5" i="63" l="1"/>
  <c r="I5" i="27"/>
  <c r="I6" i="27"/>
  <c r="I3" i="27"/>
  <c r="I22" i="27" s="1"/>
  <c r="C21" i="72"/>
  <c r="C21" i="69"/>
  <c r="C21" i="68"/>
  <c r="C21" i="67"/>
  <c r="C21" i="66"/>
  <c r="C21" i="62"/>
  <c r="C21" i="61"/>
  <c r="E16" i="63"/>
  <c r="D16" i="63"/>
  <c r="F15" i="63"/>
  <c r="D15" i="63"/>
  <c r="F14" i="63"/>
  <c r="E14" i="63"/>
  <c r="D14" i="63"/>
  <c r="E13" i="63"/>
  <c r="D13" i="63"/>
  <c r="E12" i="63"/>
  <c r="D12" i="63"/>
  <c r="E11" i="63"/>
  <c r="D11" i="63"/>
  <c r="E10" i="63" l="1"/>
  <c r="D10" i="63"/>
  <c r="E9" i="63" l="1"/>
  <c r="D9" i="63"/>
  <c r="F8" i="63"/>
  <c r="D8" i="63"/>
  <c r="C8" i="63"/>
  <c r="F7" i="63"/>
  <c r="E7" i="63"/>
  <c r="D7" i="63"/>
  <c r="L21" i="27" l="1"/>
  <c r="I5" i="50"/>
  <c r="I8" i="50" s="1"/>
  <c r="I10" i="50"/>
  <c r="I11" i="50"/>
  <c r="I9" i="50" l="1"/>
  <c r="I6" i="50" s="1"/>
  <c r="I3" i="50"/>
  <c r="L21" i="50"/>
  <c r="I4" i="62"/>
  <c r="I3" i="62"/>
  <c r="L21" i="64"/>
  <c r="I22" i="72"/>
  <c r="I22" i="69"/>
  <c r="I22" i="68"/>
  <c r="I22" i="67"/>
  <c r="I22" i="66"/>
  <c r="I22" i="65"/>
  <c r="I22" i="64"/>
  <c r="I22" i="62"/>
  <c r="I22" i="70"/>
  <c r="L21" i="72"/>
  <c r="L21" i="69"/>
  <c r="L21" i="68"/>
  <c r="L21" i="67"/>
  <c r="L21" i="66"/>
  <c r="L21" i="65"/>
  <c r="L21" i="62"/>
  <c r="L21" i="61"/>
  <c r="O21" i="27"/>
  <c r="L21" i="70"/>
  <c r="I3" i="65"/>
  <c r="I15" i="65"/>
  <c r="I16" i="65"/>
  <c r="I5" i="66"/>
  <c r="A9" i="66"/>
  <c r="A4" i="66"/>
  <c r="A5" i="66" s="1"/>
  <c r="A6" i="66" s="1"/>
  <c r="A7" i="66" s="1"/>
  <c r="A8" i="66" s="1"/>
  <c r="A10" i="66" s="1"/>
  <c r="A11" i="66" s="1"/>
  <c r="A12" i="66" s="1"/>
  <c r="K21" i="72" l="1"/>
  <c r="C20" i="72"/>
  <c r="E15" i="63" s="1"/>
  <c r="H4" i="72"/>
  <c r="A4" i="72"/>
  <c r="A5" i="72" s="1"/>
  <c r="A6" i="72" s="1"/>
  <c r="A7" i="72" s="1"/>
  <c r="A8" i="72" s="1"/>
  <c r="A9" i="72" s="1"/>
  <c r="A10" i="72" s="1"/>
  <c r="A11" i="72" s="1"/>
  <c r="A12" i="72" s="1"/>
  <c r="A13" i="72" s="1"/>
  <c r="A14" i="72" s="1"/>
  <c r="A15" i="72" s="1"/>
  <c r="A16" i="72" s="1"/>
  <c r="A17" i="72" s="1"/>
  <c r="H3" i="72"/>
  <c r="G18" i="72" s="1"/>
  <c r="H6" i="70" l="1"/>
  <c r="H4" i="70"/>
  <c r="H5" i="70"/>
  <c r="K21" i="70"/>
  <c r="A5" i="70"/>
  <c r="A6" i="70" s="1"/>
  <c r="A7" i="70" s="1"/>
  <c r="A8" i="70" s="1"/>
  <c r="A9" i="70" s="1"/>
  <c r="A10" i="70" s="1"/>
  <c r="A11" i="70" s="1"/>
  <c r="A12" i="70" s="1"/>
  <c r="A13" i="70" s="1"/>
  <c r="A14" i="70" s="1"/>
  <c r="A15" i="70" s="1"/>
  <c r="A16" i="70" s="1"/>
  <c r="A17" i="70" s="1"/>
  <c r="A4" i="70"/>
  <c r="H3" i="70"/>
  <c r="G18" i="70" l="1"/>
  <c r="C21" i="70" s="1"/>
  <c r="F16" i="63" s="1"/>
  <c r="I4" i="69"/>
  <c r="I3" i="69"/>
  <c r="C20" i="69"/>
  <c r="K21" i="69"/>
  <c r="A5" i="69"/>
  <c r="A6" i="69" s="1"/>
  <c r="A7" i="69" s="1"/>
  <c r="A8" i="69" s="1"/>
  <c r="A9" i="69" s="1"/>
  <c r="A10" i="69" s="1"/>
  <c r="A11" i="69" s="1"/>
  <c r="A12" i="69" s="1"/>
  <c r="A13" i="69" s="1"/>
  <c r="A14" i="69" s="1"/>
  <c r="A15" i="69" s="1"/>
  <c r="A16" i="69" s="1"/>
  <c r="A17" i="69" s="1"/>
  <c r="H4" i="69"/>
  <c r="A4" i="69"/>
  <c r="H3" i="69"/>
  <c r="I5" i="68"/>
  <c r="I4" i="68"/>
  <c r="I3" i="68"/>
  <c r="C20" i="68"/>
  <c r="K21" i="68"/>
  <c r="H6" i="68"/>
  <c r="H5" i="68"/>
  <c r="H4" i="68"/>
  <c r="A4" i="68"/>
  <c r="A5" i="68" s="1"/>
  <c r="A6" i="68" s="1"/>
  <c r="A7" i="68" s="1"/>
  <c r="A8" i="68" s="1"/>
  <c r="A9" i="68" s="1"/>
  <c r="A10" i="68" s="1"/>
  <c r="A11" i="68" s="1"/>
  <c r="A12" i="68" s="1"/>
  <c r="A13" i="68" s="1"/>
  <c r="A14" i="68" s="1"/>
  <c r="A15" i="68" s="1"/>
  <c r="A16" i="68" s="1"/>
  <c r="A17" i="68" s="1"/>
  <c r="H3" i="68"/>
  <c r="I6" i="67"/>
  <c r="H6" i="67"/>
  <c r="I4" i="67"/>
  <c r="I5" i="67"/>
  <c r="K21" i="67"/>
  <c r="H5" i="67"/>
  <c r="H4" i="67"/>
  <c r="A4" i="67"/>
  <c r="A5" i="67" s="1"/>
  <c r="A6" i="67" s="1"/>
  <c r="A7" i="67" s="1"/>
  <c r="A8" i="67" s="1"/>
  <c r="A9" i="67" s="1"/>
  <c r="A10" i="67" s="1"/>
  <c r="A11" i="67" s="1"/>
  <c r="A12" i="67" s="1"/>
  <c r="A13" i="67" s="1"/>
  <c r="A14" i="67" s="1"/>
  <c r="A15" i="67" s="1"/>
  <c r="A16" i="67" s="1"/>
  <c r="A17" i="67" s="1"/>
  <c r="I3" i="67"/>
  <c r="H3" i="67"/>
  <c r="G18" i="68" l="1"/>
  <c r="G18" i="69"/>
  <c r="G18" i="67"/>
  <c r="F12" i="63" s="1"/>
  <c r="H8" i="66"/>
  <c r="H5" i="66"/>
  <c r="H6" i="66"/>
  <c r="H7" i="66"/>
  <c r="H4" i="66"/>
  <c r="H9" i="66"/>
  <c r="I9" i="66"/>
  <c r="I3" i="66"/>
  <c r="K21" i="66"/>
  <c r="A13" i="66"/>
  <c r="A14" i="66" s="1"/>
  <c r="A15" i="66" s="1"/>
  <c r="A16" i="66" s="1"/>
  <c r="A17" i="66" s="1"/>
  <c r="H3" i="66"/>
  <c r="F13" i="63" l="1"/>
  <c r="G18" i="66"/>
  <c r="F11" i="63" l="1"/>
  <c r="H14" i="65"/>
  <c r="H16" i="65"/>
  <c r="H15" i="65"/>
  <c r="H5" i="65" l="1"/>
  <c r="H4" i="65"/>
  <c r="H6" i="65"/>
  <c r="H7" i="65"/>
  <c r="H8" i="65"/>
  <c r="H9" i="65"/>
  <c r="H10" i="65"/>
  <c r="H11" i="65"/>
  <c r="H12" i="65"/>
  <c r="H13" i="65"/>
  <c r="G18" i="65" l="1"/>
  <c r="C21" i="65" s="1"/>
  <c r="F10" i="63" s="1"/>
  <c r="A4" i="65"/>
  <c r="A5" i="65" s="1"/>
  <c r="A6" i="65" s="1"/>
  <c r="A7" i="65" s="1"/>
  <c r="A8" i="65" s="1"/>
  <c r="A9" i="65" s="1"/>
  <c r="A10" i="65" s="1"/>
  <c r="A11" i="65" s="1"/>
  <c r="A12" i="65" s="1"/>
  <c r="A13" i="65" s="1"/>
  <c r="A14" i="65" s="1"/>
  <c r="A15" i="65" s="1"/>
  <c r="A16" i="65" s="1"/>
  <c r="A17" i="65" s="1"/>
  <c r="H3" i="65"/>
  <c r="K21" i="65"/>
  <c r="I4" i="64" l="1"/>
  <c r="I5" i="64"/>
  <c r="I3" i="64"/>
  <c r="H5" i="64"/>
  <c r="K21" i="64"/>
  <c r="H4" i="64"/>
  <c r="A4" i="64"/>
  <c r="A5" i="64" s="1"/>
  <c r="A6" i="64" s="1"/>
  <c r="A7" i="64" s="1"/>
  <c r="A8" i="64" s="1"/>
  <c r="A9" i="64" s="1"/>
  <c r="A10" i="64" s="1"/>
  <c r="A11" i="64" s="1"/>
  <c r="A12" i="64" s="1"/>
  <c r="A13" i="64" s="1"/>
  <c r="A14" i="64" s="1"/>
  <c r="A15" i="64" s="1"/>
  <c r="A16" i="64" s="1"/>
  <c r="A17" i="64" s="1"/>
  <c r="H3" i="64"/>
  <c r="H7" i="62"/>
  <c r="I6" i="62"/>
  <c r="I5" i="62"/>
  <c r="H7" i="61"/>
  <c r="H4" i="62"/>
  <c r="G18" i="64" l="1"/>
  <c r="C21" i="64" s="1"/>
  <c r="F9" i="63" s="1"/>
  <c r="H6" i="62" l="1"/>
  <c r="H5" i="62"/>
  <c r="A4" i="62"/>
  <c r="A5" i="62" s="1"/>
  <c r="A6" i="62" s="1"/>
  <c r="A7" i="62" s="1"/>
  <c r="A8" i="62" s="1"/>
  <c r="A9" i="62" s="1"/>
  <c r="A10" i="62" s="1"/>
  <c r="A11" i="62" s="1"/>
  <c r="A12" i="62" s="1"/>
  <c r="A13" i="62" s="1"/>
  <c r="A14" i="62" s="1"/>
  <c r="A15" i="62" s="1"/>
  <c r="A16" i="62" s="1"/>
  <c r="A17" i="62" s="1"/>
  <c r="H3" i="62"/>
  <c r="G3" i="61"/>
  <c r="I4" i="61"/>
  <c r="I5" i="61"/>
  <c r="I6" i="61"/>
  <c r="I3" i="61"/>
  <c r="I22" i="61" l="1"/>
  <c r="G18" i="62"/>
  <c r="F93" i="3" l="1"/>
  <c r="H6" i="61"/>
  <c r="H5" i="61"/>
  <c r="H4" i="61"/>
  <c r="A4" i="61"/>
  <c r="A5" i="61" s="1"/>
  <c r="A6" i="61" s="1"/>
  <c r="A7" i="61" s="1"/>
  <c r="A8" i="61" s="1"/>
  <c r="A9" i="61" s="1"/>
  <c r="A10" i="61" s="1"/>
  <c r="A11" i="61" s="1"/>
  <c r="A12" i="61" s="1"/>
  <c r="A13" i="61" s="1"/>
  <c r="A14" i="61" s="1"/>
  <c r="A15" i="61" s="1"/>
  <c r="A16" i="61" s="1"/>
  <c r="A17" i="61" s="1"/>
  <c r="H3" i="61"/>
  <c r="I7" i="50"/>
  <c r="I4" i="50"/>
  <c r="H6" i="50"/>
  <c r="H12" i="50"/>
  <c r="H9" i="50"/>
  <c r="H10" i="50"/>
  <c r="H11" i="50"/>
  <c r="I22" i="50" l="1"/>
  <c r="G18" i="61"/>
  <c r="H5" i="50"/>
  <c r="C20" i="50"/>
  <c r="E6" i="63" s="1"/>
  <c r="C19" i="50"/>
  <c r="D6" i="63" s="1"/>
  <c r="G93" i="3"/>
  <c r="H93" i="3"/>
  <c r="I93" i="3"/>
  <c r="J93" i="3"/>
  <c r="K93" i="3"/>
  <c r="L93" i="3"/>
  <c r="M93" i="3"/>
  <c r="N93" i="3"/>
  <c r="O93" i="3"/>
  <c r="P93" i="3"/>
  <c r="Q93" i="3"/>
  <c r="D93" i="3"/>
  <c r="E93" i="3"/>
  <c r="E88" i="3"/>
  <c r="E4" i="3" s="1"/>
  <c r="F88" i="3"/>
  <c r="F4" i="3" s="1"/>
  <c r="G88" i="3"/>
  <c r="G4" i="3" s="1"/>
  <c r="H88" i="3"/>
  <c r="H4" i="3" s="1"/>
  <c r="I88" i="3"/>
  <c r="I4" i="3" s="1"/>
  <c r="J88" i="3"/>
  <c r="J4" i="3" s="1"/>
  <c r="K88" i="3"/>
  <c r="K4" i="3" s="1"/>
  <c r="L88" i="3"/>
  <c r="L4" i="3" s="1"/>
  <c r="M88" i="3"/>
  <c r="M4" i="3" s="1"/>
  <c r="N88" i="3"/>
  <c r="N4" i="3" s="1"/>
  <c r="O88" i="3"/>
  <c r="O4" i="3" s="1"/>
  <c r="P88" i="3"/>
  <c r="P4" i="3" s="1"/>
  <c r="Q88" i="3"/>
  <c r="Q4" i="3" s="1"/>
  <c r="D88" i="3"/>
  <c r="D4" i="3" s="1"/>
  <c r="H7" i="50" l="1"/>
  <c r="H8" i="50"/>
  <c r="H4" i="50"/>
  <c r="A4" i="50"/>
  <c r="A5" i="50" s="1"/>
  <c r="A6" i="50" s="1"/>
  <c r="A7" i="50" s="1"/>
  <c r="A8" i="50" s="1"/>
  <c r="A9" i="50" s="1"/>
  <c r="A10" i="50" s="1"/>
  <c r="A11" i="50" s="1"/>
  <c r="A12" i="50" s="1"/>
  <c r="A13" i="50" s="1"/>
  <c r="A14" i="50" s="1"/>
  <c r="A15" i="50" s="1"/>
  <c r="A16" i="50" s="1"/>
  <c r="A17" i="50" s="1"/>
  <c r="H3" i="50"/>
  <c r="H4" i="27"/>
  <c r="H6" i="27"/>
  <c r="H5" i="27"/>
  <c r="A4" i="27"/>
  <c r="A5" i="27" s="1"/>
  <c r="A6" i="27" s="1"/>
  <c r="A7" i="27" s="1"/>
  <c r="A8" i="27" s="1"/>
  <c r="A9" i="27" s="1"/>
  <c r="A10" i="27" s="1"/>
  <c r="A11" i="27" s="1"/>
  <c r="A12" i="27" s="1"/>
  <c r="A13" i="27" s="1"/>
  <c r="A14" i="27" s="1"/>
  <c r="A15" i="27" s="1"/>
  <c r="A16" i="27" s="1"/>
  <c r="A17" i="27" s="1"/>
  <c r="H3" i="27"/>
  <c r="G18" i="50" l="1"/>
  <c r="C21" i="50" s="1"/>
  <c r="F6" i="63" s="1"/>
  <c r="G18" i="27"/>
  <c r="C21" i="27" s="1"/>
  <c r="F5" i="63" s="1"/>
  <c r="E5" i="63"/>
  <c r="F17" i="63" l="1"/>
</calcChain>
</file>

<file path=xl/sharedStrings.xml><?xml version="1.0" encoding="utf-8"?>
<sst xmlns="http://schemas.openxmlformats.org/spreadsheetml/2006/main" count="605" uniqueCount="259">
  <si>
    <t>番号</t>
    <rPh sb="0" eb="2">
      <t>バンゴウ</t>
    </rPh>
    <phoneticPr fontId="1"/>
  </si>
  <si>
    <t>仕様（色等）</t>
    <rPh sb="0" eb="2">
      <t>シヨウ</t>
    </rPh>
    <rPh sb="3" eb="4">
      <t>イロ</t>
    </rPh>
    <rPh sb="4" eb="5">
      <t>トウ</t>
    </rPh>
    <phoneticPr fontId="1"/>
  </si>
  <si>
    <t>購入品名</t>
    <rPh sb="0" eb="2">
      <t>コウニュウ</t>
    </rPh>
    <rPh sb="2" eb="4">
      <t>ヒンメイ</t>
    </rPh>
    <phoneticPr fontId="1"/>
  </si>
  <si>
    <t>使用箇所</t>
    <rPh sb="0" eb="2">
      <t>シヨウ</t>
    </rPh>
    <rPh sb="2" eb="4">
      <t>カショ</t>
    </rPh>
    <phoneticPr fontId="1"/>
  </si>
  <si>
    <t>金額</t>
    <rPh sb="0" eb="2">
      <t>キンガク</t>
    </rPh>
    <phoneticPr fontId="1"/>
  </si>
  <si>
    <t>単価</t>
    <rPh sb="0" eb="2">
      <t>タンカ</t>
    </rPh>
    <phoneticPr fontId="1"/>
  </si>
  <si>
    <t>合計</t>
    <rPh sb="0" eb="2">
      <t>ゴウケイ</t>
    </rPh>
    <phoneticPr fontId="1"/>
  </si>
  <si>
    <t>交通費</t>
    <rPh sb="0" eb="3">
      <t>コウツウヒ</t>
    </rPh>
    <phoneticPr fontId="2"/>
  </si>
  <si>
    <t>使用用途</t>
    <rPh sb="0" eb="2">
      <t>シヨウ</t>
    </rPh>
    <rPh sb="2" eb="4">
      <t>ヨウト</t>
    </rPh>
    <phoneticPr fontId="1"/>
  </si>
  <si>
    <t>数量</t>
    <rPh sb="0" eb="2">
      <t>スウリョウ</t>
    </rPh>
    <phoneticPr fontId="1"/>
  </si>
  <si>
    <t>適要</t>
    <rPh sb="0" eb="1">
      <t>テキ</t>
    </rPh>
    <rPh sb="1" eb="2">
      <t>ヨウ</t>
    </rPh>
    <phoneticPr fontId="1"/>
  </si>
  <si>
    <t>　</t>
    <phoneticPr fontId="2"/>
  </si>
  <si>
    <t>印刷代</t>
    <rPh sb="0" eb="3">
      <t>インサツダイ</t>
    </rPh>
    <phoneticPr fontId="2"/>
  </si>
  <si>
    <t>夏祭り</t>
    <rPh sb="0" eb="2">
      <t>ナツマツ</t>
    </rPh>
    <phoneticPr fontId="2"/>
  </si>
  <si>
    <t>正月飾り</t>
    <rPh sb="0" eb="2">
      <t>ショウガツ</t>
    </rPh>
    <rPh sb="2" eb="3">
      <t>カザ</t>
    </rPh>
    <phoneticPr fontId="2"/>
  </si>
  <si>
    <t>フロント・ロビー</t>
    <phoneticPr fontId="1"/>
  </si>
  <si>
    <t>装飾用</t>
    <rPh sb="0" eb="3">
      <t>ソウショクヨウ</t>
    </rPh>
    <phoneticPr fontId="2"/>
  </si>
  <si>
    <t>生花鉢植え(フロント×2鉢・ロビー×２鉢)</t>
    <rPh sb="0" eb="2">
      <t>セイカ</t>
    </rPh>
    <rPh sb="2" eb="4">
      <t>ハチウ</t>
    </rPh>
    <rPh sb="12" eb="13">
      <t>ハチ</t>
    </rPh>
    <rPh sb="19" eb="20">
      <t>ハチ</t>
    </rPh>
    <phoneticPr fontId="1"/>
  </si>
  <si>
    <t>電飾(チエーンライト）</t>
    <rPh sb="0" eb="2">
      <t>デンショク</t>
    </rPh>
    <phoneticPr fontId="1"/>
  </si>
  <si>
    <t>中庭（植え込み）</t>
    <rPh sb="0" eb="2">
      <t>ナカニワ</t>
    </rPh>
    <rPh sb="3" eb="4">
      <t>ウ</t>
    </rPh>
    <rPh sb="5" eb="6">
      <t>コ</t>
    </rPh>
    <phoneticPr fontId="1"/>
  </si>
  <si>
    <t>ビニタイ</t>
    <phoneticPr fontId="2"/>
  </si>
  <si>
    <t>電飾設置箇所･ツリー</t>
    <rPh sb="0" eb="2">
      <t>デンショク</t>
    </rPh>
    <rPh sb="2" eb="4">
      <t>セッチ</t>
    </rPh>
    <rPh sb="4" eb="6">
      <t>カショ</t>
    </rPh>
    <phoneticPr fontId="2"/>
  </si>
  <si>
    <t>ツリー･樹木固定用</t>
    <rPh sb="4" eb="6">
      <t>ジュモク</t>
    </rPh>
    <rPh sb="6" eb="8">
      <t>コテイ</t>
    </rPh>
    <rPh sb="8" eb="9">
      <t>ヨウ</t>
    </rPh>
    <phoneticPr fontId="2"/>
  </si>
  <si>
    <t>15cm×100本(濃緑）</t>
    <rPh sb="8" eb="9">
      <t>ホン</t>
    </rPh>
    <rPh sb="10" eb="12">
      <t>ノウリョク</t>
    </rPh>
    <phoneticPr fontId="2"/>
  </si>
  <si>
    <t>防水シート</t>
    <rPh sb="0" eb="2">
      <t>ボウスイ</t>
    </rPh>
    <phoneticPr fontId="1"/>
  </si>
  <si>
    <t>収納箱設置箇所</t>
    <rPh sb="0" eb="2">
      <t>シュウノウ</t>
    </rPh>
    <rPh sb="2" eb="3">
      <t>バコ</t>
    </rPh>
    <rPh sb="3" eb="5">
      <t>セッチ</t>
    </rPh>
    <rPh sb="5" eb="7">
      <t>カショ</t>
    </rPh>
    <phoneticPr fontId="2"/>
  </si>
  <si>
    <t>収納箱防水処理</t>
    <rPh sb="0" eb="3">
      <t>シュウノウバコ</t>
    </rPh>
    <rPh sb="3" eb="5">
      <t>ボウスイ</t>
    </rPh>
    <rPh sb="5" eb="7">
      <t>ショリ</t>
    </rPh>
    <phoneticPr fontId="1"/>
  </si>
  <si>
    <t>インシュロック(結束バンド)</t>
    <rPh sb="8" eb="10">
      <t>ケッソク</t>
    </rPh>
    <phoneticPr fontId="1"/>
  </si>
  <si>
    <t>固定用</t>
  </si>
  <si>
    <t>ﾜｲﾄﾞﾀｲ(5mm×370mm 1袋/50本入り、耐候性、黒色)</t>
    <rPh sb="22" eb="23">
      <t>ホン</t>
    </rPh>
    <rPh sb="26" eb="29">
      <t>タイコウセイ</t>
    </rPh>
    <rPh sb="30" eb="32">
      <t>クロイロ</t>
    </rPh>
    <phoneticPr fontId="1"/>
  </si>
  <si>
    <t>バックルコンテナ(中）</t>
    <rPh sb="9" eb="10">
      <t>チュウ</t>
    </rPh>
    <phoneticPr fontId="2"/>
  </si>
  <si>
    <t>中庭</t>
    <rPh sb="0" eb="2">
      <t>ナカニワ</t>
    </rPh>
    <phoneticPr fontId="1"/>
  </si>
  <si>
    <t>電源・部品収納用</t>
    <rPh sb="0" eb="2">
      <t>デンゲン</t>
    </rPh>
    <rPh sb="3" eb="5">
      <t>ブヒン</t>
    </rPh>
    <rPh sb="5" eb="7">
      <t>シュウノウ</t>
    </rPh>
    <rPh sb="7" eb="8">
      <t>ヨウ</t>
    </rPh>
    <phoneticPr fontId="1"/>
  </si>
  <si>
    <t>収納用コンテナ(縦280mm×横400mm×高さ250mm)</t>
    <rPh sb="0" eb="2">
      <t>シュウノウ</t>
    </rPh>
    <rPh sb="2" eb="3">
      <t>ヨウ</t>
    </rPh>
    <rPh sb="8" eb="9">
      <t>タテ</t>
    </rPh>
    <rPh sb="15" eb="16">
      <t>ヨコ</t>
    </rPh>
    <rPh sb="22" eb="23">
      <t>タカ</t>
    </rPh>
    <phoneticPr fontId="2"/>
  </si>
  <si>
    <t>ウインドステッカー</t>
    <phoneticPr fontId="2"/>
  </si>
  <si>
    <t>樹脂製、糊なし密着、サンタ</t>
    <rPh sb="0" eb="2">
      <t>ジュシ</t>
    </rPh>
    <rPh sb="2" eb="3">
      <t>セイ</t>
    </rPh>
    <rPh sb="4" eb="5">
      <t>ノリ</t>
    </rPh>
    <rPh sb="7" eb="9">
      <t>ミッチャク</t>
    </rPh>
    <phoneticPr fontId="2"/>
  </si>
  <si>
    <t>樹脂製、糊なし密着、サンタ･靴下･ツリー他</t>
    <rPh sb="0" eb="2">
      <t>ジュシ</t>
    </rPh>
    <rPh sb="2" eb="3">
      <t>セイ</t>
    </rPh>
    <rPh sb="4" eb="5">
      <t>ノリ</t>
    </rPh>
    <rPh sb="7" eb="9">
      <t>ミッチャク</t>
    </rPh>
    <rPh sb="14" eb="16">
      <t>クツシタ</t>
    </rPh>
    <rPh sb="20" eb="21">
      <t>ホカ</t>
    </rPh>
    <phoneticPr fontId="2"/>
  </si>
  <si>
    <t>ボール･モール･プレゼント箱･その他吊り物</t>
    <rPh sb="13" eb="14">
      <t>ハコ</t>
    </rPh>
    <rPh sb="17" eb="18">
      <t>タ</t>
    </rPh>
    <rPh sb="18" eb="19">
      <t>ツ</t>
    </rPh>
    <rPh sb="20" eb="21">
      <t>モノ</t>
    </rPh>
    <phoneticPr fontId="2"/>
  </si>
  <si>
    <t>業務様70L用 硬質 1袋/30枚入り(ﾖｺ800mm×ﾀﾃ900mm　t=0.04mmﾎﾜｲﾄ)</t>
    <rPh sb="0" eb="3">
      <t>ギョウムヨウ</t>
    </rPh>
    <rPh sb="6" eb="7">
      <t>ヨウ</t>
    </rPh>
    <rPh sb="8" eb="10">
      <t>コウシツ</t>
    </rPh>
    <rPh sb="12" eb="13">
      <t>フクロ</t>
    </rPh>
    <rPh sb="16" eb="17">
      <t>マイ</t>
    </rPh>
    <rPh sb="17" eb="18">
      <t>イ</t>
    </rPh>
    <phoneticPr fontId="1"/>
  </si>
  <si>
    <t>ウインドポップ</t>
    <phoneticPr fontId="2"/>
  </si>
  <si>
    <t>ｺﾞｰﾙﾄﾞｸﾞﾗﾃﾞｰｼｮﾝ/LED(ｽﾄﾚｰﾄ 100球/10m･ﾊﾟﾀ-ﾝ8)+ｺﾝﾄﾛｰﾗ、500球延長可</t>
    <rPh sb="53" eb="54">
      <t>タマ</t>
    </rPh>
    <rPh sb="54" eb="56">
      <t>エンチョウ</t>
    </rPh>
    <phoneticPr fontId="1"/>
  </si>
  <si>
    <t>フロントツリー</t>
    <phoneticPr fontId="1"/>
  </si>
  <si>
    <t>フロント前</t>
    <rPh sb="4" eb="5">
      <t>マエ</t>
    </rPh>
    <phoneticPr fontId="1"/>
  </si>
  <si>
    <t>葉ボタン寄せ植え</t>
    <rPh sb="0" eb="1">
      <t>ハ</t>
    </rPh>
    <rPh sb="4" eb="5">
      <t>ヨ</t>
    </rPh>
    <rPh sb="6" eb="7">
      <t>ウ</t>
    </rPh>
    <phoneticPr fontId="2"/>
  </si>
  <si>
    <t>巻色上質紙</t>
    <rPh sb="0" eb="1">
      <t>マキ</t>
    </rPh>
    <rPh sb="1" eb="2">
      <t>イロ</t>
    </rPh>
    <rPh sb="2" eb="5">
      <t>ジョウシツシ</t>
    </rPh>
    <phoneticPr fontId="1"/>
  </si>
  <si>
    <t>門松</t>
    <rPh sb="0" eb="2">
      <t>カドマツ</t>
    </rPh>
    <phoneticPr fontId="2"/>
  </si>
  <si>
    <t>正月飾り小物</t>
    <phoneticPr fontId="2"/>
  </si>
  <si>
    <t>迎春ピック(猫･正月･丸B)</t>
    <rPh sb="0" eb="2">
      <t>ゲイシュン</t>
    </rPh>
    <rPh sb="6" eb="7">
      <t>ネコ</t>
    </rPh>
    <rPh sb="8" eb="10">
      <t>ショウガツ</t>
    </rPh>
    <rPh sb="11" eb="12">
      <t>マル</t>
    </rPh>
    <phoneticPr fontId="2"/>
  </si>
  <si>
    <t>笹</t>
    <rPh sb="0" eb="1">
      <t>ササ</t>
    </rPh>
    <phoneticPr fontId="2"/>
  </si>
  <si>
    <t>フロント管理室前</t>
    <rPh sb="4" eb="7">
      <t>カンリシツ</t>
    </rPh>
    <rPh sb="7" eb="8">
      <t>マエ</t>
    </rPh>
    <phoneticPr fontId="2"/>
  </si>
  <si>
    <t>2017年度実績</t>
    <rPh sb="4" eb="6">
      <t>ネンド</t>
    </rPh>
    <rPh sb="6" eb="8">
      <t>ジッセキ</t>
    </rPh>
    <phoneticPr fontId="2"/>
  </si>
  <si>
    <t>①七夕(7/7)</t>
  </si>
  <si>
    <t>②夏まつり(7/16)</t>
  </si>
  <si>
    <t>③運動会(9/24)</t>
  </si>
  <si>
    <t>④もちつき（11/12）</t>
  </si>
  <si>
    <t>⑤クリスマス飾り</t>
  </si>
  <si>
    <t>⑥正月飾り</t>
  </si>
  <si>
    <t>⑦鏡開き(1/14)</t>
  </si>
  <si>
    <t>2017年度計画</t>
    <rPh sb="4" eb="6">
      <t>ネンド</t>
    </rPh>
    <rPh sb="6" eb="8">
      <t>ケイカク</t>
    </rPh>
    <phoneticPr fontId="2"/>
  </si>
  <si>
    <t>2018年度計画</t>
    <rPh sb="4" eb="6">
      <t>ネンド</t>
    </rPh>
    <rPh sb="6" eb="8">
      <t>ケイカク</t>
    </rPh>
    <phoneticPr fontId="2"/>
  </si>
  <si>
    <t>2017年度(14期)予算計画：クリスマス飾り</t>
    <rPh sb="4" eb="6">
      <t>ネンド</t>
    </rPh>
    <rPh sb="11" eb="13">
      <t>ヨサン</t>
    </rPh>
    <rPh sb="13" eb="15">
      <t>ケイカク</t>
    </rPh>
    <rPh sb="21" eb="22">
      <t>カザ</t>
    </rPh>
    <phoneticPr fontId="1"/>
  </si>
  <si>
    <t>Priority Items：クリスマス･年末電飾整備補強</t>
    <rPh sb="21" eb="23">
      <t>ネンマツ</t>
    </rPh>
    <rPh sb="23" eb="25">
      <t>デンショク</t>
    </rPh>
    <rPh sb="25" eb="27">
      <t>セイビ</t>
    </rPh>
    <rPh sb="27" eb="29">
      <t>ホキョウ</t>
    </rPh>
    <phoneticPr fontId="1"/>
  </si>
  <si>
    <t>笹スタンド</t>
    <rPh sb="0" eb="1">
      <t>ササ</t>
    </rPh>
    <phoneticPr fontId="2"/>
  </si>
  <si>
    <t>【本体サイズ等】ベース:30cm角 差し込み棒:直径19.5mm・22mmφ、【素材】スチール</t>
    <phoneticPr fontId="2"/>
  </si>
  <si>
    <t>笹 竹 七夕 飾り、 本体サイズ等　高さ180cm 底パイプ部:内径15.3mm、ポリエステル繊維・ポリエチレン、分割式</t>
    <rPh sb="57" eb="59">
      <t>ブンカツ</t>
    </rPh>
    <rPh sb="59" eb="60">
      <t>シキ</t>
    </rPh>
    <phoneticPr fontId="2"/>
  </si>
  <si>
    <t>飾り物</t>
    <rPh sb="0" eb="1">
      <t>カザ</t>
    </rPh>
    <rPh sb="2" eb="3">
      <t>モノ</t>
    </rPh>
    <phoneticPr fontId="2"/>
  </si>
  <si>
    <t>印刷代</t>
    <rPh sb="0" eb="3">
      <t>インサツダイ</t>
    </rPh>
    <phoneticPr fontId="2"/>
  </si>
  <si>
    <t>七夕飾り</t>
    <rPh sb="0" eb="2">
      <t>タナバタ</t>
    </rPh>
    <rPh sb="2" eb="3">
      <t>カザ</t>
    </rPh>
    <phoneticPr fontId="2"/>
  </si>
  <si>
    <t>2018年度(15期)行事予算計画：七夕飾り</t>
    <rPh sb="4" eb="6">
      <t>ネンド</t>
    </rPh>
    <rPh sb="11" eb="13">
      <t>ギョウジ</t>
    </rPh>
    <rPh sb="13" eb="15">
      <t>ヨサン</t>
    </rPh>
    <rPh sb="15" eb="17">
      <t>ケイカク</t>
    </rPh>
    <rPh sb="18" eb="20">
      <t>タナバタ</t>
    </rPh>
    <rPh sb="20" eb="21">
      <t>カザ</t>
    </rPh>
    <phoneticPr fontId="1"/>
  </si>
  <si>
    <t>広報用</t>
    <rPh sb="0" eb="3">
      <t>コウホウヨウ</t>
    </rPh>
    <phoneticPr fontId="2"/>
  </si>
  <si>
    <t>吊し飾り（オーナメント、短冊、ぼんぼり、吹き流し等）</t>
    <rPh sb="0" eb="1">
      <t>ツル</t>
    </rPh>
    <rPh sb="2" eb="3">
      <t>カザ</t>
    </rPh>
    <rPh sb="24" eb="25">
      <t>トウ</t>
    </rPh>
    <phoneticPr fontId="2"/>
  </si>
  <si>
    <t>飲物</t>
  </si>
  <si>
    <t>予算</t>
    <rPh sb="0" eb="2">
      <t>ヨサン</t>
    </rPh>
    <phoneticPr fontId="9"/>
  </si>
  <si>
    <t>集計</t>
    <rPh sb="0" eb="2">
      <t>シュウケイ</t>
    </rPh>
    <phoneticPr fontId="9"/>
  </si>
  <si>
    <t>②夏まつり(7/16)</t>
    <rPh sb="1" eb="2">
      <t>ナツ</t>
    </rPh>
    <phoneticPr fontId="9"/>
  </si>
  <si>
    <t>芋煮</t>
    <rPh sb="0" eb="2">
      <t>イモニ</t>
    </rPh>
    <phoneticPr fontId="9"/>
  </si>
  <si>
    <t>⑧新年顔合わせ会(1/14)</t>
  </si>
  <si>
    <t>⑨ひな人形飾り(3/3)</t>
  </si>
  <si>
    <t>バザー</t>
  </si>
  <si>
    <t>七夕飾り（土のう）</t>
  </si>
  <si>
    <t>サインクリップ</t>
  </si>
  <si>
    <t>備品</t>
  </si>
  <si>
    <t>のぼり、吊り下げひも、他</t>
  </si>
  <si>
    <t>七夕飾り（笹）</t>
  </si>
  <si>
    <t>宇喜田小島地区自治連協議会分担金</t>
  </si>
  <si>
    <t>アルミ缶回収費</t>
  </si>
  <si>
    <t>2017年06月　80kg×@50</t>
  </si>
  <si>
    <t>七夕飾り（印刷代）</t>
  </si>
  <si>
    <t>切手代・印刷代</t>
  </si>
  <si>
    <t>印刷代</t>
  </si>
  <si>
    <t>七夕飾り（飾り）</t>
  </si>
  <si>
    <t>のし袋</t>
  </si>
  <si>
    <t>ビンゴカード</t>
  </si>
  <si>
    <t>ＬＰガス2kg代金</t>
  </si>
  <si>
    <t>干支人形</t>
  </si>
  <si>
    <t>スイカ３個、コーヒー</t>
  </si>
  <si>
    <t>ドリンク、景品</t>
  </si>
  <si>
    <t>食品</t>
  </si>
  <si>
    <t>交通費</t>
  </si>
  <si>
    <t>食材</t>
  </si>
  <si>
    <t>印刷代、備品</t>
  </si>
  <si>
    <t>①夏まつり(7/16)</t>
  </si>
  <si>
    <t>総売上（参加費＋売上）</t>
  </si>
  <si>
    <t>●弔慰金</t>
  </si>
  <si>
    <t>③青い羽根募金</t>
  </si>
  <si>
    <t>ビール</t>
  </si>
  <si>
    <t>くだもの</t>
  </si>
  <si>
    <t>弁当</t>
  </si>
  <si>
    <t>車レンタル</t>
  </si>
  <si>
    <t>④赤い羽根募金</t>
  </si>
  <si>
    <t>食材、雑貨</t>
  </si>
  <si>
    <t>もちつき業者費用</t>
  </si>
  <si>
    <t>⑤歳末たすけあい募金</t>
  </si>
  <si>
    <t>片付け時の飲物</t>
  </si>
  <si>
    <t>④自治会会議費懇親会費(12/29)</t>
  </si>
  <si>
    <t>日本酒</t>
  </si>
  <si>
    <t>門松</t>
  </si>
  <si>
    <t>⑤葛西地区新年顔合わせ会(1/9)</t>
  </si>
  <si>
    <t>オードブル</t>
  </si>
  <si>
    <t>ドリンク</t>
  </si>
  <si>
    <t>あんこ</t>
  </si>
  <si>
    <t>チョコ(お年玉）</t>
  </si>
  <si>
    <t>アルミホイル</t>
  </si>
  <si>
    <t>もち・菓子</t>
  </si>
  <si>
    <t>菓子・白菜・赤かぶ</t>
  </si>
  <si>
    <t>氷2kg</t>
  </si>
  <si>
    <t>ひな人形他</t>
  </si>
  <si>
    <t>桃の花</t>
  </si>
  <si>
    <t>備品</t>
    <rPh sb="0" eb="2">
      <t>ビヒン</t>
    </rPh>
    <phoneticPr fontId="9"/>
  </si>
  <si>
    <t>ＴＶ投影装置（EZCast Ｐｒｏ）</t>
  </si>
  <si>
    <t>名札ケース</t>
  </si>
  <si>
    <t>ネームフォルダー、カッターナイフ、テープ</t>
  </si>
  <si>
    <t>筆ペン　薄墨</t>
  </si>
  <si>
    <t>のり、封筒</t>
  </si>
  <si>
    <t>両面テープ、油性ポールペン</t>
  </si>
  <si>
    <t>雑品</t>
    <rPh sb="0" eb="2">
      <t>ザッピン</t>
    </rPh>
    <phoneticPr fontId="2"/>
  </si>
  <si>
    <t>イベント景品</t>
    <rPh sb="4" eb="6">
      <t>ケイヒン</t>
    </rPh>
    <phoneticPr fontId="2"/>
  </si>
  <si>
    <t>模擬店食品･食材</t>
    <rPh sb="0" eb="3">
      <t>モギテン</t>
    </rPh>
    <rPh sb="3" eb="5">
      <t>ショクヒン</t>
    </rPh>
    <rPh sb="6" eb="8">
      <t>ショクザイ</t>
    </rPh>
    <phoneticPr fontId="2"/>
  </si>
  <si>
    <t>模擬店飲物</t>
    <rPh sb="0" eb="3">
      <t>モギテン</t>
    </rPh>
    <rPh sb="3" eb="5">
      <t>ノミモノ</t>
    </rPh>
    <phoneticPr fontId="2"/>
  </si>
  <si>
    <t>2017年度実績</t>
    <rPh sb="4" eb="6">
      <t>ネンド</t>
    </rPh>
    <rPh sb="6" eb="8">
      <t>ジッセキ</t>
    </rPh>
    <phoneticPr fontId="1"/>
  </si>
  <si>
    <t>唐揚げ、焼きそば、フランクフルト、</t>
    <rPh sb="0" eb="2">
      <t>カラア</t>
    </rPh>
    <rPh sb="4" eb="5">
      <t>ヤ</t>
    </rPh>
    <phoneticPr fontId="2"/>
  </si>
  <si>
    <t>模擬店雑品</t>
    <rPh sb="0" eb="3">
      <t>モギテン</t>
    </rPh>
    <rPh sb="3" eb="4">
      <t>ザツ</t>
    </rPh>
    <rPh sb="4" eb="5">
      <t>シナ</t>
    </rPh>
    <phoneticPr fontId="2"/>
  </si>
  <si>
    <t>LPガスレンタル</t>
    <phoneticPr fontId="2"/>
  </si>
  <si>
    <t>生ビール</t>
    <rPh sb="0" eb="1">
      <t>ナマ</t>
    </rPh>
    <phoneticPr fontId="2"/>
  </si>
  <si>
    <t>ソフトドリンク</t>
    <phoneticPr fontId="2"/>
  </si>
  <si>
    <t>コーヒー</t>
    <phoneticPr fontId="2"/>
  </si>
  <si>
    <t>イベント用品</t>
    <rPh sb="4" eb="6">
      <t>ヨウヒン</t>
    </rPh>
    <phoneticPr fontId="2"/>
  </si>
  <si>
    <t>ビンゴカード、スーパーボール、サイン類</t>
    <rPh sb="18" eb="19">
      <t>ルイ</t>
    </rPh>
    <phoneticPr fontId="2"/>
  </si>
  <si>
    <t>イベントサイン</t>
    <phoneticPr fontId="2"/>
  </si>
  <si>
    <t>スイカ（３個）</t>
    <rPh sb="5" eb="6">
      <t>コ</t>
    </rPh>
    <phoneticPr fontId="2"/>
  </si>
  <si>
    <t>ビンゴ</t>
    <phoneticPr fontId="2"/>
  </si>
  <si>
    <t>運動会自治会分担金</t>
  </si>
  <si>
    <t>運動会自治会分担金</t>
    <phoneticPr fontId="2"/>
  </si>
  <si>
    <t>弁当代</t>
    <rPh sb="0" eb="3">
      <t>ベントウダイ</t>
    </rPh>
    <phoneticPr fontId="2"/>
  </si>
  <si>
    <t>飲物代</t>
    <rPh sb="0" eb="2">
      <t>ノミモノ</t>
    </rPh>
    <rPh sb="2" eb="3">
      <t>ダイ</t>
    </rPh>
    <phoneticPr fontId="2"/>
  </si>
  <si>
    <t>車レンタル</t>
    <rPh sb="0" eb="1">
      <t>クルマ</t>
    </rPh>
    <phoneticPr fontId="2"/>
  </si>
  <si>
    <t>くだもの他</t>
    <rPh sb="4" eb="5">
      <t>ホカ</t>
    </rPh>
    <phoneticPr fontId="2"/>
  </si>
  <si>
    <t>2016年度実績</t>
    <rPh sb="4" eb="6">
      <t>ネンド</t>
    </rPh>
    <rPh sb="6" eb="8">
      <t>ジッセキ</t>
    </rPh>
    <phoneticPr fontId="2"/>
  </si>
  <si>
    <t>飲み物</t>
    <rPh sb="0" eb="1">
      <t>ノ</t>
    </rPh>
    <rPh sb="2" eb="3">
      <t>モノ</t>
    </rPh>
    <phoneticPr fontId="10"/>
  </si>
  <si>
    <t>食費</t>
    <rPh sb="0" eb="2">
      <t>ショクヒ</t>
    </rPh>
    <phoneticPr fontId="10"/>
  </si>
  <si>
    <t>ビールなど</t>
  </si>
  <si>
    <t>交通費</t>
    <rPh sb="0" eb="3">
      <t>コウツウヒ</t>
    </rPh>
    <phoneticPr fontId="10"/>
  </si>
  <si>
    <t>日本酒</t>
    <rPh sb="0" eb="3">
      <t>ニホンシュ</t>
    </rPh>
    <phoneticPr fontId="10"/>
  </si>
  <si>
    <t>ガス代金</t>
    <rPh sb="2" eb="4">
      <t>ダイキン</t>
    </rPh>
    <phoneticPr fontId="10"/>
  </si>
  <si>
    <t>2016年度実績</t>
    <rPh sb="4" eb="6">
      <t>ネンド</t>
    </rPh>
    <rPh sb="6" eb="8">
      <t>ジッセキ</t>
    </rPh>
    <phoneticPr fontId="1"/>
  </si>
  <si>
    <t>ビール、日本酒、ソフトドリンク</t>
    <rPh sb="4" eb="7">
      <t>ニホンシュ</t>
    </rPh>
    <phoneticPr fontId="2"/>
  </si>
  <si>
    <t>飲物代</t>
    <rPh sb="0" eb="1">
      <t>ノ</t>
    </rPh>
    <rPh sb="1" eb="2">
      <t>モノ</t>
    </rPh>
    <rPh sb="2" eb="3">
      <t>ダイ</t>
    </rPh>
    <phoneticPr fontId="10"/>
  </si>
  <si>
    <t>いも、牛肉他</t>
    <rPh sb="3" eb="5">
      <t>ギュウニク</t>
    </rPh>
    <rPh sb="5" eb="6">
      <t>ホカ</t>
    </rPh>
    <phoneticPr fontId="2"/>
  </si>
  <si>
    <t>食材</t>
    <rPh sb="0" eb="2">
      <t>ショクザイ</t>
    </rPh>
    <phoneticPr fontId="10"/>
  </si>
  <si>
    <t>食材、雑貨</t>
    <rPh sb="0" eb="2">
      <t>ショクザイ</t>
    </rPh>
    <rPh sb="3" eb="5">
      <t>ザッカ</t>
    </rPh>
    <phoneticPr fontId="10"/>
  </si>
  <si>
    <t>焼き海苔、紙コップ,皿、ゴミ袋他</t>
    <rPh sb="0" eb="1">
      <t>ヤ</t>
    </rPh>
    <rPh sb="2" eb="4">
      <t>ノリ</t>
    </rPh>
    <rPh sb="5" eb="6">
      <t>カミ</t>
    </rPh>
    <rPh sb="10" eb="11">
      <t>サラ</t>
    </rPh>
    <rPh sb="14" eb="15">
      <t>ブクロ</t>
    </rPh>
    <rPh sb="15" eb="16">
      <t>ホカ</t>
    </rPh>
    <phoneticPr fontId="2"/>
  </si>
  <si>
    <t>延長コード</t>
    <rPh sb="0" eb="2">
      <t>エンチョウ</t>
    </rPh>
    <phoneticPr fontId="2"/>
  </si>
  <si>
    <t>延長用(EC-3）</t>
    <rPh sb="0" eb="2">
      <t>エンチョウ</t>
    </rPh>
    <rPh sb="2" eb="3">
      <t>ヨウ</t>
    </rPh>
    <phoneticPr fontId="2"/>
  </si>
  <si>
    <t>オブジェ</t>
    <phoneticPr fontId="1"/>
  </si>
  <si>
    <t>オーナメントセット</t>
    <phoneticPr fontId="2"/>
  </si>
  <si>
    <t>中庭通路（樹木）</t>
    <rPh sb="0" eb="2">
      <t>ナカニワ</t>
    </rPh>
    <rPh sb="2" eb="4">
      <t>ツウロ</t>
    </rPh>
    <phoneticPr fontId="1"/>
  </si>
  <si>
    <t>ﾐｯｸｽ/LED(ﾚｲﾝﾎﾞｰﾈｯﾄ 200球 ﾊﾟﾀ-ﾝ8）</t>
    <rPh sb="22" eb="23">
      <t>タマ</t>
    </rPh>
    <phoneticPr fontId="1"/>
  </si>
  <si>
    <t>防雨型･10ｍ･黒色(EC-3）</t>
    <rPh sb="0" eb="1">
      <t>ボウ</t>
    </rPh>
    <rPh sb="1" eb="2">
      <t>アメ</t>
    </rPh>
    <rPh sb="2" eb="3">
      <t>ガタ</t>
    </rPh>
    <rPh sb="8" eb="10">
      <t>クロイロ</t>
    </rPh>
    <phoneticPr fontId="2"/>
  </si>
  <si>
    <t>予備費</t>
    <rPh sb="0" eb="3">
      <t>ヨビヒ</t>
    </rPh>
    <phoneticPr fontId="2"/>
  </si>
  <si>
    <t>鏡餅</t>
    <rPh sb="0" eb="2">
      <t>カガミモチ</t>
    </rPh>
    <phoneticPr fontId="1"/>
  </si>
  <si>
    <t>正月飾り</t>
    <rPh sb="0" eb="2">
      <t>ショウガツ</t>
    </rPh>
    <rPh sb="2" eb="3">
      <t>カザ</t>
    </rPh>
    <phoneticPr fontId="1"/>
  </si>
  <si>
    <t>正月飾り（賀詞）</t>
    <rPh sb="0" eb="2">
      <t>ショウガツ</t>
    </rPh>
    <rPh sb="2" eb="3">
      <t>カザ</t>
    </rPh>
    <rPh sb="5" eb="7">
      <t>ガシ</t>
    </rPh>
    <phoneticPr fontId="1"/>
  </si>
  <si>
    <t>正月飾り予備</t>
    <rPh sb="4" eb="6">
      <t>ヨビ</t>
    </rPh>
    <phoneticPr fontId="2"/>
  </si>
  <si>
    <t>2018年度(15期)行事予算計画：正月飾り</t>
    <rPh sb="4" eb="6">
      <t>ネンド</t>
    </rPh>
    <rPh sb="11" eb="13">
      <t>ギョウジ</t>
    </rPh>
    <rPh sb="13" eb="15">
      <t>ヨサン</t>
    </rPh>
    <rPh sb="15" eb="17">
      <t>ケイカク</t>
    </rPh>
    <rPh sb="18" eb="20">
      <t>ショウガツ</t>
    </rPh>
    <rPh sb="20" eb="21">
      <t>カザ</t>
    </rPh>
    <phoneticPr fontId="1"/>
  </si>
  <si>
    <t>2018年度(15期)行事予算計画：クリスマス飾り･年末電飾</t>
    <rPh sb="4" eb="6">
      <t>ネンド</t>
    </rPh>
    <rPh sb="11" eb="13">
      <t>ギョウジ</t>
    </rPh>
    <rPh sb="13" eb="15">
      <t>ヨサン</t>
    </rPh>
    <rPh sb="15" eb="17">
      <t>ケイカク</t>
    </rPh>
    <phoneticPr fontId="1"/>
  </si>
  <si>
    <t>Priority Items：中庭の電飾整備</t>
    <rPh sb="15" eb="17">
      <t>ナカニワ</t>
    </rPh>
    <rPh sb="18" eb="20">
      <t>デンショク</t>
    </rPh>
    <rPh sb="20" eb="22">
      <t>セイビ</t>
    </rPh>
    <phoneticPr fontId="1"/>
  </si>
  <si>
    <t>2018年度(15期)行事予算計画：餅つき</t>
    <rPh sb="4" eb="6">
      <t>ネンド</t>
    </rPh>
    <rPh sb="11" eb="13">
      <t>ギョウジ</t>
    </rPh>
    <rPh sb="13" eb="15">
      <t>ヨサン</t>
    </rPh>
    <rPh sb="15" eb="17">
      <t>ケイカク</t>
    </rPh>
    <rPh sb="18" eb="19">
      <t>モチ</t>
    </rPh>
    <phoneticPr fontId="1"/>
  </si>
  <si>
    <t>2018年度(15期)行事予算計画：運動会</t>
    <rPh sb="4" eb="6">
      <t>ネンド</t>
    </rPh>
    <rPh sb="11" eb="13">
      <t>ギョウジ</t>
    </rPh>
    <rPh sb="13" eb="15">
      <t>ヨサン</t>
    </rPh>
    <rPh sb="15" eb="17">
      <t>ケイカク</t>
    </rPh>
    <rPh sb="18" eb="21">
      <t>ウンドウカイ</t>
    </rPh>
    <phoneticPr fontId="1"/>
  </si>
  <si>
    <t>2018年度(15期)行事予算計画：バームのいも煮会</t>
    <rPh sb="4" eb="6">
      <t>ネンド</t>
    </rPh>
    <rPh sb="11" eb="13">
      <t>ギョウジ</t>
    </rPh>
    <rPh sb="13" eb="15">
      <t>ヨサン</t>
    </rPh>
    <rPh sb="15" eb="17">
      <t>ケイカク</t>
    </rPh>
    <rPh sb="25" eb="26">
      <t>カイ</t>
    </rPh>
    <phoneticPr fontId="1"/>
  </si>
  <si>
    <t>2018年度(15期)行事予算計画：バームの夏祭り</t>
    <rPh sb="4" eb="6">
      <t>ネンド</t>
    </rPh>
    <rPh sb="11" eb="13">
      <t>ギョウジ</t>
    </rPh>
    <rPh sb="13" eb="15">
      <t>ヨサン</t>
    </rPh>
    <rPh sb="15" eb="17">
      <t>ケイカク</t>
    </rPh>
    <phoneticPr fontId="1"/>
  </si>
  <si>
    <t>食材</t>
    <rPh sb="0" eb="2">
      <t>ショクザイ</t>
    </rPh>
    <phoneticPr fontId="1"/>
  </si>
  <si>
    <t>あんこ</t>
    <phoneticPr fontId="2"/>
  </si>
  <si>
    <t>食品</t>
    <rPh sb="0" eb="2">
      <t>ショクヒン</t>
    </rPh>
    <phoneticPr fontId="1"/>
  </si>
  <si>
    <t>雑品</t>
    <rPh sb="0" eb="2">
      <t>ザッピン</t>
    </rPh>
    <phoneticPr fontId="1"/>
  </si>
  <si>
    <t>アルミホイル</t>
    <phoneticPr fontId="1"/>
  </si>
  <si>
    <t>もち追加、菓子、チョコ（お年玉）</t>
    <rPh sb="2" eb="4">
      <t>ツイカ</t>
    </rPh>
    <rPh sb="5" eb="7">
      <t>カシ</t>
    </rPh>
    <rPh sb="13" eb="15">
      <t>トシダマ</t>
    </rPh>
    <phoneticPr fontId="2"/>
  </si>
  <si>
    <t>2018年度(15期)行事予算計画：鏡開き</t>
    <rPh sb="4" eb="6">
      <t>ネンド</t>
    </rPh>
    <rPh sb="11" eb="13">
      <t>ギョウジ</t>
    </rPh>
    <rPh sb="13" eb="15">
      <t>ヨサン</t>
    </rPh>
    <rPh sb="15" eb="17">
      <t>ケイカク</t>
    </rPh>
    <rPh sb="18" eb="20">
      <t>カガミビラ</t>
    </rPh>
    <phoneticPr fontId="1"/>
  </si>
  <si>
    <t>オードブル、スナック菓子、漬け物</t>
    <rPh sb="10" eb="12">
      <t>ガシ</t>
    </rPh>
    <rPh sb="13" eb="14">
      <t>ツ</t>
    </rPh>
    <rPh sb="15" eb="16">
      <t>モノ</t>
    </rPh>
    <phoneticPr fontId="2"/>
  </si>
  <si>
    <t>飲物</t>
    <rPh sb="0" eb="2">
      <t>ノミモノ</t>
    </rPh>
    <phoneticPr fontId="1"/>
  </si>
  <si>
    <t>日本酒、ハイボール、酎ハイ、ソフトドリンク</t>
    <rPh sb="0" eb="3">
      <t>ニホンシュ</t>
    </rPh>
    <rPh sb="10" eb="11">
      <t>チュウ</t>
    </rPh>
    <phoneticPr fontId="2"/>
  </si>
  <si>
    <t>氷他</t>
    <rPh sb="0" eb="1">
      <t>コオリ</t>
    </rPh>
    <rPh sb="1" eb="2">
      <t>ホカ</t>
    </rPh>
    <phoneticPr fontId="1"/>
  </si>
  <si>
    <t>桃の花</t>
    <rPh sb="0" eb="1">
      <t>モモ</t>
    </rPh>
    <rPh sb="2" eb="3">
      <t>ハナ</t>
    </rPh>
    <phoneticPr fontId="2"/>
  </si>
  <si>
    <t>オーナメント</t>
    <phoneticPr fontId="2"/>
  </si>
  <si>
    <t>ぼんぼり、屏風他</t>
    <rPh sb="5" eb="7">
      <t>ビョウブ</t>
    </rPh>
    <rPh sb="7" eb="8">
      <t>ホカ</t>
    </rPh>
    <phoneticPr fontId="2"/>
  </si>
  <si>
    <t>2018年度(15期)行事予算計画：ひな人形飾り</t>
    <rPh sb="4" eb="6">
      <t>ネンド</t>
    </rPh>
    <rPh sb="11" eb="13">
      <t>ギョウジ</t>
    </rPh>
    <rPh sb="13" eb="15">
      <t>ヨサン</t>
    </rPh>
    <rPh sb="15" eb="17">
      <t>ケイカク</t>
    </rPh>
    <rPh sb="20" eb="22">
      <t>ニンギョウ</t>
    </rPh>
    <rPh sb="22" eb="23">
      <t>カザ</t>
    </rPh>
    <phoneticPr fontId="1"/>
  </si>
  <si>
    <t>管理室時計下</t>
    <rPh sb="0" eb="3">
      <t>カンリシツ</t>
    </rPh>
    <rPh sb="3" eb="5">
      <t>トケイ</t>
    </rPh>
    <rPh sb="5" eb="6">
      <t>シタ</t>
    </rPh>
    <phoneticPr fontId="2"/>
  </si>
  <si>
    <t>ミニ鯉のぼり</t>
    <rPh sb="2" eb="3">
      <t>コイ</t>
    </rPh>
    <phoneticPr fontId="2"/>
  </si>
  <si>
    <t>ミニ飾り（桃太郎、金太郎、カブトなど）</t>
    <rPh sb="2" eb="3">
      <t>カザ</t>
    </rPh>
    <rPh sb="5" eb="8">
      <t>モモタロウ</t>
    </rPh>
    <rPh sb="9" eb="12">
      <t>キンタロウ</t>
    </rPh>
    <phoneticPr fontId="2"/>
  </si>
  <si>
    <t>ミニミニ飾り</t>
    <rPh sb="4" eb="5">
      <t>カザ</t>
    </rPh>
    <phoneticPr fontId="2"/>
  </si>
  <si>
    <t>菖蒲他</t>
    <rPh sb="0" eb="2">
      <t>ショウブ</t>
    </rPh>
    <rPh sb="2" eb="3">
      <t>ホカ</t>
    </rPh>
    <phoneticPr fontId="2"/>
  </si>
  <si>
    <t>無し</t>
    <rPh sb="0" eb="1">
      <t>ナ</t>
    </rPh>
    <phoneticPr fontId="2"/>
  </si>
  <si>
    <t>2018年度(15期)行事予算計画：五月人形飾り</t>
    <rPh sb="4" eb="6">
      <t>ネンド</t>
    </rPh>
    <rPh sb="11" eb="13">
      <t>ギョウジ</t>
    </rPh>
    <rPh sb="13" eb="15">
      <t>ヨサン</t>
    </rPh>
    <rPh sb="15" eb="17">
      <t>ケイカク</t>
    </rPh>
    <rPh sb="18" eb="20">
      <t>サツキ</t>
    </rPh>
    <rPh sb="20" eb="22">
      <t>ニンギョウ</t>
    </rPh>
    <rPh sb="22" eb="23">
      <t>カザ</t>
    </rPh>
    <phoneticPr fontId="1"/>
  </si>
  <si>
    <t>エントランス　　　　　　　　管理室前</t>
    <rPh sb="14" eb="17">
      <t>カンリシツ</t>
    </rPh>
    <rPh sb="17" eb="18">
      <t>マエ</t>
    </rPh>
    <phoneticPr fontId="2"/>
  </si>
  <si>
    <t>2018年度(15期)行事予算計画：バザー</t>
    <rPh sb="4" eb="6">
      <t>ネンド</t>
    </rPh>
    <rPh sb="11" eb="13">
      <t>ギョウジ</t>
    </rPh>
    <rPh sb="13" eb="15">
      <t>ヨサン</t>
    </rPh>
    <rPh sb="15" eb="17">
      <t>ケイカク</t>
    </rPh>
    <phoneticPr fontId="1"/>
  </si>
  <si>
    <t>飲物</t>
    <rPh sb="0" eb="2">
      <t>ノミモノ</t>
    </rPh>
    <phoneticPr fontId="2"/>
  </si>
  <si>
    <t>お茶</t>
    <rPh sb="1" eb="2">
      <t>チャ</t>
    </rPh>
    <phoneticPr fontId="2"/>
  </si>
  <si>
    <t>紙コップ、収納袋他</t>
    <rPh sb="0" eb="1">
      <t>カミ</t>
    </rPh>
    <rPh sb="5" eb="7">
      <t>シュウノウ</t>
    </rPh>
    <rPh sb="7" eb="8">
      <t>フクロ</t>
    </rPh>
    <rPh sb="8" eb="9">
      <t>ホカ</t>
    </rPh>
    <phoneticPr fontId="2"/>
  </si>
  <si>
    <t>両面テープ等</t>
    <rPh sb="0" eb="2">
      <t>リョウメン</t>
    </rPh>
    <rPh sb="5" eb="6">
      <t>トウ</t>
    </rPh>
    <phoneticPr fontId="2"/>
  </si>
  <si>
    <t>配線図位置図他</t>
    <rPh sb="0" eb="3">
      <t>ハイセンズ</t>
    </rPh>
    <rPh sb="3" eb="5">
      <t>イチ</t>
    </rPh>
    <rPh sb="5" eb="6">
      <t>ズ</t>
    </rPh>
    <rPh sb="6" eb="7">
      <t>ホカ</t>
    </rPh>
    <phoneticPr fontId="2"/>
  </si>
  <si>
    <t>201７年度実績</t>
    <rPh sb="4" eb="6">
      <t>ネンド</t>
    </rPh>
    <rPh sb="6" eb="8">
      <t>ジッセキ</t>
    </rPh>
    <phoneticPr fontId="2"/>
  </si>
  <si>
    <t>Priority Items：前期と同様企画</t>
    <rPh sb="15" eb="17">
      <t>ゼンキ</t>
    </rPh>
    <rPh sb="18" eb="20">
      <t>ドウヨウ</t>
    </rPh>
    <rPh sb="20" eb="22">
      <t>キカク</t>
    </rPh>
    <phoneticPr fontId="1"/>
  </si>
  <si>
    <t>Priority Items：笹を模造品にかえて飾る</t>
    <rPh sb="15" eb="16">
      <t>ササ</t>
    </rPh>
    <rPh sb="17" eb="19">
      <t>モゾウ</t>
    </rPh>
    <rPh sb="19" eb="20">
      <t>ヒン</t>
    </rPh>
    <rPh sb="24" eb="25">
      <t>カザ</t>
    </rPh>
    <phoneticPr fontId="1"/>
  </si>
  <si>
    <t>2016年度実績</t>
    <rPh sb="4" eb="6">
      <t>ネンド</t>
    </rPh>
    <rPh sb="6" eb="8">
      <t>ジッセキ</t>
    </rPh>
    <phoneticPr fontId="2"/>
  </si>
  <si>
    <t>2017年度実績</t>
    <rPh sb="4" eb="6">
      <t>ネンド</t>
    </rPh>
    <rPh sb="6" eb="8">
      <t>ジッセキ</t>
    </rPh>
    <phoneticPr fontId="2"/>
  </si>
  <si>
    <t>2018年度計画</t>
    <rPh sb="4" eb="6">
      <t>ネンド</t>
    </rPh>
    <rPh sb="6" eb="8">
      <t>ケイカク</t>
    </rPh>
    <phoneticPr fontId="2"/>
  </si>
  <si>
    <t>七夕飾り</t>
    <rPh sb="0" eb="2">
      <t>タナバタ</t>
    </rPh>
    <rPh sb="2" eb="3">
      <t>カザ</t>
    </rPh>
    <phoneticPr fontId="2"/>
  </si>
  <si>
    <t>バームの夏祭り</t>
    <phoneticPr fontId="2"/>
  </si>
  <si>
    <t>運動会</t>
    <rPh sb="0" eb="3">
      <t>ウンドウカイ</t>
    </rPh>
    <phoneticPr fontId="2"/>
  </si>
  <si>
    <t>バームのいも煮会</t>
    <phoneticPr fontId="2"/>
  </si>
  <si>
    <t>餅つき</t>
    <rPh sb="0" eb="1">
      <t>モチ</t>
    </rPh>
    <phoneticPr fontId="2"/>
  </si>
  <si>
    <t>クリスマス飾り･年末電飾</t>
    <phoneticPr fontId="2"/>
  </si>
  <si>
    <t>正月飾り</t>
    <rPh sb="0" eb="2">
      <t>ショウガツ</t>
    </rPh>
    <rPh sb="2" eb="3">
      <t>カザ</t>
    </rPh>
    <phoneticPr fontId="2"/>
  </si>
  <si>
    <t>鏡開き</t>
    <rPh sb="0" eb="2">
      <t>カガミビラ</t>
    </rPh>
    <phoneticPr fontId="2"/>
  </si>
  <si>
    <t>新年顔合わせ会</t>
    <rPh sb="0" eb="2">
      <t>シンネン</t>
    </rPh>
    <rPh sb="2" eb="4">
      <t>カオア</t>
    </rPh>
    <rPh sb="6" eb="7">
      <t>カイ</t>
    </rPh>
    <phoneticPr fontId="2"/>
  </si>
  <si>
    <t>ひな人形飾り</t>
    <rPh sb="2" eb="4">
      <t>ニンギョウ</t>
    </rPh>
    <rPh sb="4" eb="5">
      <t>カザ</t>
    </rPh>
    <phoneticPr fontId="2"/>
  </si>
  <si>
    <t>バームのバザー</t>
    <phoneticPr fontId="2"/>
  </si>
  <si>
    <t>五月人形飾り</t>
    <rPh sb="0" eb="2">
      <t>サツキ</t>
    </rPh>
    <rPh sb="2" eb="4">
      <t>ニンギョウ</t>
    </rPh>
    <rPh sb="4" eb="5">
      <t>カザ</t>
    </rPh>
    <phoneticPr fontId="2"/>
  </si>
  <si>
    <t>合計</t>
    <rPh sb="0" eb="2">
      <t>ゴウケイ</t>
    </rPh>
    <phoneticPr fontId="2"/>
  </si>
  <si>
    <t>中止</t>
    <rPh sb="0" eb="2">
      <t>チュウシ</t>
    </rPh>
    <phoneticPr fontId="2"/>
  </si>
  <si>
    <t>2017年度計画</t>
    <rPh sb="4" eb="6">
      <t>ネンド</t>
    </rPh>
    <rPh sb="6" eb="8">
      <t>ケイカク</t>
    </rPh>
    <phoneticPr fontId="2"/>
  </si>
  <si>
    <t>Priority Items：新企画、ひな人形飾りと同様な企画</t>
    <rPh sb="15" eb="18">
      <t>シンキカク</t>
    </rPh>
    <rPh sb="21" eb="23">
      <t>ニンギョウ</t>
    </rPh>
    <rPh sb="23" eb="24">
      <t>カザ</t>
    </rPh>
    <rPh sb="26" eb="28">
      <t>ドウヨウ</t>
    </rPh>
    <rPh sb="29" eb="31">
      <t>キカク</t>
    </rPh>
    <phoneticPr fontId="1"/>
  </si>
  <si>
    <t>40m、400球</t>
    <rPh sb="7" eb="8">
      <t>キュウ</t>
    </rPh>
    <phoneticPr fontId="2"/>
  </si>
  <si>
    <t>配線器具、固定部材、土囊</t>
    <rPh sb="0" eb="2">
      <t>ハイセン</t>
    </rPh>
    <rPh sb="2" eb="4">
      <t>キグ</t>
    </rPh>
    <rPh sb="5" eb="7">
      <t>コテイ</t>
    </rPh>
    <rPh sb="7" eb="9">
      <t>ブザイ</t>
    </rPh>
    <rPh sb="10" eb="12">
      <t>ドノウ</t>
    </rPh>
    <phoneticPr fontId="2"/>
  </si>
  <si>
    <t>https://item.rakuten.co.jp/saiga/276320/</t>
    <phoneticPr fontId="2"/>
  </si>
  <si>
    <t>https://item.rakuten.co.jp/saiga/276418/</t>
    <phoneticPr fontId="2"/>
  </si>
  <si>
    <t>Priority Items：2016年度と同様企画（2017年度中止）</t>
    <rPh sb="19" eb="21">
      <t>ネンド</t>
    </rPh>
    <rPh sb="22" eb="24">
      <t>ドウヨウ</t>
    </rPh>
    <rPh sb="24" eb="26">
      <t>キカク</t>
    </rPh>
    <rPh sb="31" eb="33">
      <t>ネンド</t>
    </rPh>
    <rPh sb="33" eb="35">
      <t>チュウシ</t>
    </rPh>
    <phoneticPr fontId="1"/>
  </si>
  <si>
    <t>笹を模造品に替える</t>
    <rPh sb="0" eb="1">
      <t>ササ</t>
    </rPh>
    <rPh sb="2" eb="5">
      <t>モゾウヒン</t>
    </rPh>
    <rPh sb="6" eb="7">
      <t>カ</t>
    </rPh>
    <phoneticPr fontId="2"/>
  </si>
  <si>
    <t>前期と同様企画、飲物物価高</t>
    <rPh sb="8" eb="10">
      <t>ノミモノ</t>
    </rPh>
    <rPh sb="10" eb="12">
      <t>ブッカ</t>
    </rPh>
    <rPh sb="12" eb="13">
      <t>タカ</t>
    </rPh>
    <phoneticPr fontId="2"/>
  </si>
  <si>
    <t>2017年度中止、2018年度再開</t>
    <rPh sb="4" eb="6">
      <t>ネンド</t>
    </rPh>
    <rPh sb="6" eb="8">
      <t>チュウシ</t>
    </rPh>
    <rPh sb="13" eb="15">
      <t>ネンド</t>
    </rPh>
    <rPh sb="15" eb="17">
      <t>サイカイ</t>
    </rPh>
    <phoneticPr fontId="2"/>
  </si>
  <si>
    <t>中庭の電飾整備</t>
  </si>
  <si>
    <t>2017年度ミニ飾りを購入、2018年度オブジェ、オーナメントを補強</t>
    <rPh sb="4" eb="6">
      <t>ネンド</t>
    </rPh>
    <rPh sb="8" eb="9">
      <t>カザ</t>
    </rPh>
    <rPh sb="11" eb="13">
      <t>コウニュウ</t>
    </rPh>
    <rPh sb="18" eb="20">
      <t>ネンド</t>
    </rPh>
    <rPh sb="32" eb="34">
      <t>ホキョウ</t>
    </rPh>
    <phoneticPr fontId="2"/>
  </si>
  <si>
    <t>2017年度業者不備にて料金値引き、前期と同様企画</t>
    <rPh sb="4" eb="6">
      <t>ネンド</t>
    </rPh>
    <rPh sb="6" eb="8">
      <t>ギョウシャ</t>
    </rPh>
    <rPh sb="8" eb="10">
      <t>フビ</t>
    </rPh>
    <rPh sb="12" eb="14">
      <t>リョウキン</t>
    </rPh>
    <rPh sb="14" eb="16">
      <t>ネビ</t>
    </rPh>
    <phoneticPr fontId="2"/>
  </si>
  <si>
    <t>2017年度と同様企画</t>
    <rPh sb="4" eb="6">
      <t>ネンド</t>
    </rPh>
    <phoneticPr fontId="2"/>
  </si>
  <si>
    <t>新企画、ひな人形飾り同様ミニ飾りを購入</t>
    <rPh sb="0" eb="3">
      <t>シンキカク</t>
    </rPh>
    <rPh sb="10" eb="12">
      <t>ドウヨウ</t>
    </rPh>
    <rPh sb="14" eb="15">
      <t>カザ</t>
    </rPh>
    <rPh sb="17" eb="19">
      <t>コウニュウ</t>
    </rPh>
    <phoneticPr fontId="2"/>
  </si>
  <si>
    <t>2018年度行事予算計画</t>
    <rPh sb="4" eb="6">
      <t>ネンド</t>
    </rPh>
    <rPh sb="6" eb="8">
      <t>ギョウジ</t>
    </rPh>
    <rPh sb="8" eb="10">
      <t>ヨサン</t>
    </rPh>
    <rPh sb="10" eb="12">
      <t>ケイカク</t>
    </rPh>
    <phoneticPr fontId="2"/>
  </si>
  <si>
    <t>行事名</t>
    <rPh sb="0" eb="2">
      <t>ギョウジ</t>
    </rPh>
    <rPh sb="2" eb="3">
      <t>メイ</t>
    </rPh>
    <phoneticPr fontId="2"/>
  </si>
  <si>
    <t>2018年度計画内容</t>
    <rPh sb="4" eb="6">
      <t>ネンド</t>
    </rPh>
    <rPh sb="6" eb="8">
      <t>ケイカク</t>
    </rPh>
    <rPh sb="8" eb="10">
      <t>ナイヨウ</t>
    </rPh>
    <phoneticPr fontId="2"/>
  </si>
  <si>
    <r>
      <t>WEB検索　商品番号</t>
    </r>
    <r>
      <rPr>
        <sz val="22"/>
        <color theme="1"/>
        <rFont val="メイリオ"/>
        <family val="3"/>
        <charset val="128"/>
      </rPr>
      <t>：276320</t>
    </r>
    <rPh sb="3" eb="5">
      <t>ケンサク</t>
    </rPh>
    <phoneticPr fontId="2"/>
  </si>
  <si>
    <r>
      <t>WEB検索　商品番号</t>
    </r>
    <r>
      <rPr>
        <sz val="22"/>
        <color theme="1"/>
        <rFont val="メイリオ"/>
        <family val="3"/>
        <charset val="128"/>
      </rPr>
      <t>：276418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</si>
</sst>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#,##0&quot;円&quot;"/>
    <numFmt numFmtId="177" formatCode="#,##0&quot;式&quot;"/>
    <numFmt numFmtId="178" formatCode="#,##0&quot;本&quot;"/>
    <numFmt numFmtId="179" formatCode="#,##0&quot;個&quot;"/>
    <numFmt numFmtId="180" formatCode="#,##0&quot; 個&quot;"/>
    <numFmt numFmtId="181" formatCode="#,##0&quot;袋&quot;"/>
    <numFmt numFmtId="182" formatCode="#,##0&quot;鉢&quot;"/>
    <numFmt numFmtId="183" formatCode="#,##0&quot; 円&quot;"/>
    <numFmt numFmtId="184" formatCode="#,##0_ "/>
    <numFmt numFmtId="185" formatCode="#,##0_);[Red]\(#,##0\)"/>
    <numFmt numFmtId="186" formatCode="&quot;前期実績　&quot;#,##0&quot; 円&quot;"/>
  </numFmts>
  <fonts count="3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4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20"/>
      <color theme="1"/>
      <name val="メイリオ"/>
      <family val="3"/>
      <charset val="128"/>
    </font>
    <font>
      <sz val="18"/>
      <name val="メイリオ"/>
      <family val="3"/>
      <charset val="128"/>
    </font>
    <font>
      <b/>
      <sz val="18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b/>
      <sz val="20"/>
      <name val="メイリオ"/>
      <family val="3"/>
      <charset val="128"/>
    </font>
    <font>
      <sz val="20"/>
      <name val="メイリオ"/>
      <family val="3"/>
      <charset val="128"/>
    </font>
    <font>
      <b/>
      <sz val="20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  <font>
      <sz val="22"/>
      <color theme="1"/>
      <name val="メイリオ"/>
      <family val="3"/>
      <charset val="128"/>
    </font>
    <font>
      <sz val="16"/>
      <color theme="1"/>
      <name val="メイリオ"/>
      <family val="3"/>
      <charset val="128"/>
    </font>
    <font>
      <sz val="19"/>
      <name val="メイリオ"/>
      <family val="3"/>
      <charset val="128"/>
    </font>
    <font>
      <b/>
      <sz val="24"/>
      <color theme="1"/>
      <name val="メイリオ"/>
      <family val="3"/>
      <charset val="128"/>
    </font>
    <font>
      <b/>
      <sz val="22"/>
      <color rgb="FFFF0000"/>
      <name val="メイリオ"/>
      <family val="3"/>
      <charset val="128"/>
    </font>
    <font>
      <sz val="24"/>
      <color theme="1"/>
      <name val="ＭＳ Ｐゴシック"/>
      <family val="3"/>
      <charset val="128"/>
      <scheme val="minor"/>
    </font>
    <font>
      <sz val="24"/>
      <color theme="1"/>
      <name val="メイリオ"/>
      <family val="3"/>
      <charset val="128"/>
    </font>
    <font>
      <sz val="11"/>
      <color rgb="FF000000"/>
      <name val="ＭＳ Ｐゴシック"/>
      <family val="3"/>
      <charset val="128"/>
      <scheme val="minor"/>
    </font>
    <font>
      <sz val="20"/>
      <color rgb="FF000000"/>
      <name val="メイリオ"/>
      <family val="3"/>
      <charset val="128"/>
    </font>
    <font>
      <b/>
      <sz val="20"/>
      <color rgb="FFFF0000"/>
      <name val="メイリオ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22"/>
      <color rgb="FFFF0000"/>
      <name val="メイリオ"/>
      <family val="3"/>
      <charset val="128"/>
    </font>
    <font>
      <sz val="22"/>
      <name val="メイリオ"/>
      <family val="3"/>
      <charset val="128"/>
    </font>
    <font>
      <sz val="20"/>
      <color rgb="FFFF0000"/>
      <name val="メイリオ"/>
      <family val="3"/>
      <charset val="128"/>
    </font>
    <font>
      <sz val="1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22"/>
      <name val="メイリオ"/>
      <family val="3"/>
      <charset val="128"/>
    </font>
    <font>
      <sz val="12"/>
      <color theme="1"/>
      <name val="メイリオ"/>
      <family val="3"/>
      <charset val="128"/>
    </font>
    <font>
      <u/>
      <sz val="22"/>
      <color theme="10"/>
      <name val="メイリオ"/>
      <family val="3"/>
      <charset val="128"/>
    </font>
    <font>
      <sz val="22"/>
      <color rgb="FF00000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7" fillId="2" borderId="0" xfId="0" applyFont="1" applyFill="1" applyBorder="1" applyAlignment="1"/>
    <xf numFmtId="0" fontId="4" fillId="0" borderId="0" xfId="0" applyFont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vertical="center" wrapText="1" shrinkToFit="1"/>
    </xf>
    <xf numFmtId="0" fontId="0" fillId="0" borderId="1" xfId="0" applyBorder="1">
      <alignment vertical="center"/>
    </xf>
    <xf numFmtId="176" fontId="10" fillId="2" borderId="1" xfId="0" applyNumberFormat="1" applyFont="1" applyFill="1" applyBorder="1" applyAlignment="1">
      <alignment vertical="center" shrinkToFit="1"/>
    </xf>
    <xf numFmtId="0" fontId="8" fillId="0" borderId="1" xfId="0" applyFont="1" applyBorder="1" applyAlignment="1">
      <alignment horizontal="center" vertical="center" wrapText="1" shrinkToFit="1"/>
    </xf>
    <xf numFmtId="176" fontId="8" fillId="2" borderId="1" xfId="0" applyNumberFormat="1" applyFont="1" applyFill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vertical="center" shrinkToFit="1"/>
    </xf>
    <xf numFmtId="0" fontId="18" fillId="2" borderId="1" xfId="0" applyFont="1" applyFill="1" applyBorder="1" applyAlignment="1">
      <alignment vertical="center" wrapText="1" shrinkToFit="1"/>
    </xf>
    <xf numFmtId="176" fontId="8" fillId="2" borderId="1" xfId="0" applyNumberFormat="1" applyFont="1" applyFill="1" applyBorder="1" applyAlignment="1">
      <alignment horizontal="right" vertical="center" shrinkToFit="1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176" fontId="8" fillId="0" borderId="1" xfId="0" applyNumberFormat="1" applyFont="1" applyBorder="1">
      <alignment vertical="center"/>
    </xf>
    <xf numFmtId="183" fontId="8" fillId="0" borderId="1" xfId="0" applyNumberFormat="1" applyFont="1" applyBorder="1">
      <alignment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6" fillId="0" borderId="0" xfId="0" applyNumberFormat="1" applyFont="1" applyAlignment="1"/>
    <xf numFmtId="0" fontId="1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6" fillId="2" borderId="0" xfId="0" applyFont="1" applyFill="1" applyBorder="1">
      <alignment vertical="center"/>
    </xf>
    <xf numFmtId="0" fontId="15" fillId="2" borderId="0" xfId="0" applyFont="1" applyFill="1" applyBorder="1" applyAlignment="1"/>
    <xf numFmtId="0" fontId="0" fillId="0" borderId="0" xfId="0" applyBorder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Border="1">
      <alignment vertical="center"/>
    </xf>
    <xf numFmtId="0" fontId="22" fillId="0" borderId="0" xfId="0" applyFont="1" applyBorder="1">
      <alignment vertical="center"/>
    </xf>
    <xf numFmtId="0" fontId="22" fillId="2" borderId="0" xfId="0" applyFont="1" applyFill="1" applyBorder="1">
      <alignment vertical="center"/>
    </xf>
    <xf numFmtId="0" fontId="19" fillId="0" borderId="0" xfId="0" applyFont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4" fillId="0" borderId="1" xfId="0" applyFont="1" applyBorder="1" applyAlignment="1">
      <alignment vertical="center" wrapText="1"/>
    </xf>
    <xf numFmtId="178" fontId="8" fillId="0" borderId="1" xfId="0" applyNumberFormat="1" applyFont="1" applyBorder="1" applyAlignment="1">
      <alignment horizontal="center" vertical="center" wrapText="1" shrinkToFit="1"/>
    </xf>
    <xf numFmtId="180" fontId="8" fillId="0" borderId="1" xfId="0" applyNumberFormat="1" applyFont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left" vertical="center" wrapText="1"/>
    </xf>
    <xf numFmtId="177" fontId="8" fillId="0" borderId="1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vertical="center" shrinkToFit="1"/>
    </xf>
    <xf numFmtId="0" fontId="0" fillId="0" borderId="2" xfId="0" applyBorder="1">
      <alignment vertical="center"/>
    </xf>
    <xf numFmtId="0" fontId="0" fillId="0" borderId="2" xfId="0" applyBorder="1" applyAlignment="1">
      <alignment vertical="center" shrinkToFit="1"/>
    </xf>
    <xf numFmtId="3" fontId="0" fillId="0" borderId="2" xfId="0" applyNumberFormat="1" applyBorder="1" applyAlignment="1">
      <alignment vertical="center" shrinkToFit="1"/>
    </xf>
    <xf numFmtId="185" fontId="0" fillId="0" borderId="2" xfId="0" applyNumberFormat="1" applyBorder="1" applyAlignment="1">
      <alignment vertical="center" shrinkToFit="1"/>
    </xf>
    <xf numFmtId="185" fontId="0" fillId="0" borderId="2" xfId="0" applyNumberFormat="1" applyBorder="1">
      <alignment vertical="center"/>
    </xf>
    <xf numFmtId="3" fontId="26" fillId="0" borderId="2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185" fontId="16" fillId="0" borderId="1" xfId="0" applyNumberFormat="1" applyFont="1" applyBorder="1">
      <alignment vertical="center"/>
    </xf>
    <xf numFmtId="185" fontId="16" fillId="0" borderId="0" xfId="0" applyNumberFormat="1" applyFont="1">
      <alignment vertical="center"/>
    </xf>
    <xf numFmtId="0" fontId="8" fillId="0" borderId="1" xfId="0" applyFont="1" applyBorder="1" applyAlignment="1">
      <alignment vertical="center" wrapText="1" shrinkToFit="1"/>
    </xf>
    <xf numFmtId="185" fontId="27" fillId="0" borderId="1" xfId="0" applyNumberFormat="1" applyFont="1" applyFill="1" applyBorder="1">
      <alignment vertical="center"/>
    </xf>
    <xf numFmtId="185" fontId="27" fillId="0" borderId="1" xfId="0" applyNumberFormat="1" applyFont="1" applyBorder="1">
      <alignment vertical="center"/>
    </xf>
    <xf numFmtId="186" fontId="8" fillId="0" borderId="1" xfId="0" applyNumberFormat="1" applyFont="1" applyBorder="1" applyAlignment="1">
      <alignment horizontal="left" vertical="center" wrapText="1" shrinkToFit="1"/>
    </xf>
    <xf numFmtId="176" fontId="12" fillId="2" borderId="2" xfId="0" applyNumberFormat="1" applyFont="1" applyFill="1" applyBorder="1" applyAlignment="1">
      <alignment vertical="center" shrinkToFit="1"/>
    </xf>
    <xf numFmtId="0" fontId="16" fillId="0" borderId="0" xfId="0" applyFont="1">
      <alignment vertical="center"/>
    </xf>
    <xf numFmtId="183" fontId="16" fillId="0" borderId="1" xfId="0" applyNumberFormat="1" applyFont="1" applyBorder="1" applyAlignment="1">
      <alignment vertical="center"/>
    </xf>
    <xf numFmtId="185" fontId="28" fillId="0" borderId="1" xfId="0" applyNumberFormat="1" applyFont="1" applyBorder="1" applyAlignment="1">
      <alignment vertical="center" shrinkToFit="1"/>
    </xf>
    <xf numFmtId="0" fontId="13" fillId="0" borderId="1" xfId="0" applyFont="1" applyBorder="1" applyAlignment="1">
      <alignment vertical="center" wrapText="1"/>
    </xf>
    <xf numFmtId="186" fontId="13" fillId="0" borderId="1" xfId="0" applyNumberFormat="1" applyFont="1" applyBorder="1" applyAlignment="1">
      <alignment horizontal="left" vertical="center" wrapText="1" shrinkToFit="1"/>
    </xf>
    <xf numFmtId="185" fontId="28" fillId="0" borderId="1" xfId="0" applyNumberFormat="1" applyFont="1" applyFill="1" applyBorder="1">
      <alignment vertical="center"/>
    </xf>
    <xf numFmtId="0" fontId="13" fillId="0" borderId="1" xfId="0" applyFont="1" applyBorder="1" applyAlignment="1">
      <alignment horizontal="left" vertical="center" wrapText="1" shrinkToFit="1"/>
    </xf>
    <xf numFmtId="185" fontId="28" fillId="0" borderId="1" xfId="0" applyNumberFormat="1" applyFont="1" applyBorder="1">
      <alignment vertical="center"/>
    </xf>
    <xf numFmtId="0" fontId="13" fillId="0" borderId="1" xfId="0" applyFont="1" applyBorder="1" applyAlignment="1">
      <alignment vertical="center" wrapText="1" shrinkToFit="1"/>
    </xf>
    <xf numFmtId="0" fontId="13" fillId="2" borderId="1" xfId="0" applyFont="1" applyFill="1" applyBorder="1" applyAlignment="1">
      <alignment vertical="center" wrapText="1" shrinkToFit="1"/>
    </xf>
    <xf numFmtId="0" fontId="8" fillId="2" borderId="1" xfId="0" applyFont="1" applyFill="1" applyBorder="1" applyAlignment="1">
      <alignment vertical="center" wrapText="1" shrinkToFit="1"/>
    </xf>
    <xf numFmtId="0" fontId="13" fillId="0" borderId="1" xfId="0" applyFont="1" applyBorder="1" applyAlignment="1">
      <alignment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182" fontId="13" fillId="2" borderId="1" xfId="0" applyNumberFormat="1" applyFont="1" applyFill="1" applyBorder="1" applyAlignment="1">
      <alignment vertical="center" wrapText="1" shrinkToFit="1"/>
    </xf>
    <xf numFmtId="177" fontId="13" fillId="2" borderId="1" xfId="0" applyNumberFormat="1" applyFont="1" applyFill="1" applyBorder="1" applyAlignment="1">
      <alignment vertical="center" wrapText="1" shrinkToFit="1"/>
    </xf>
    <xf numFmtId="181" fontId="13" fillId="2" borderId="1" xfId="0" applyNumberFormat="1" applyFont="1" applyFill="1" applyBorder="1" applyAlignment="1">
      <alignment vertical="center" wrapText="1" shrinkToFit="1"/>
    </xf>
    <xf numFmtId="179" fontId="13" fillId="2" borderId="1" xfId="0" applyNumberFormat="1" applyFont="1" applyFill="1" applyBorder="1" applyAlignment="1">
      <alignment vertical="center" wrapText="1" shrinkToFit="1"/>
    </xf>
    <xf numFmtId="178" fontId="13" fillId="2" borderId="1" xfId="0" applyNumberFormat="1" applyFont="1" applyFill="1" applyBorder="1" applyAlignment="1">
      <alignment vertical="center" shrinkToFit="1"/>
    </xf>
    <xf numFmtId="177" fontId="29" fillId="2" borderId="1" xfId="0" applyNumberFormat="1" applyFont="1" applyFill="1" applyBorder="1" applyAlignment="1">
      <alignment vertical="center" wrapText="1" shrinkToFit="1"/>
    </xf>
    <xf numFmtId="185" fontId="13" fillId="0" borderId="1" xfId="0" applyNumberFormat="1" applyFont="1" applyFill="1" applyBorder="1">
      <alignment vertical="center"/>
    </xf>
    <xf numFmtId="176" fontId="13" fillId="2" borderId="1" xfId="0" applyNumberFormat="1" applyFont="1" applyFill="1" applyBorder="1" applyAlignment="1">
      <alignment horizontal="center" vertical="center" shrinkToFit="1"/>
    </xf>
    <xf numFmtId="0" fontId="25" fillId="2" borderId="5" xfId="0" applyFont="1" applyFill="1" applyBorder="1" applyAlignment="1">
      <alignment vertical="center" wrapText="1" shrinkToFit="1"/>
    </xf>
    <xf numFmtId="183" fontId="13" fillId="2" borderId="5" xfId="0" applyNumberFormat="1" applyFont="1" applyFill="1" applyBorder="1" applyAlignment="1">
      <alignment vertical="center" wrapText="1" shrinkToFit="1"/>
    </xf>
    <xf numFmtId="185" fontId="13" fillId="0" borderId="1" xfId="0" applyNumberFormat="1" applyFont="1" applyBorder="1" applyAlignment="1">
      <alignment vertical="center" shrinkToFit="1"/>
    </xf>
    <xf numFmtId="177" fontId="13" fillId="0" borderId="1" xfId="0" applyNumberFormat="1" applyFont="1" applyBorder="1" applyAlignment="1">
      <alignment horizontal="center" vertical="center" wrapText="1" shrinkToFit="1"/>
    </xf>
    <xf numFmtId="185" fontId="13" fillId="0" borderId="1" xfId="0" applyNumberFormat="1" applyFont="1" applyBorder="1">
      <alignment vertical="center"/>
    </xf>
    <xf numFmtId="185" fontId="8" fillId="0" borderId="1" xfId="0" applyNumberFormat="1" applyFont="1" applyBorder="1">
      <alignment vertical="center"/>
    </xf>
    <xf numFmtId="185" fontId="29" fillId="0" borderId="1" xfId="0" applyNumberFormat="1" applyFont="1" applyBorder="1">
      <alignment vertical="center"/>
    </xf>
    <xf numFmtId="0" fontId="13" fillId="2" borderId="3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vertical="center" wrapText="1" shrinkToFit="1"/>
    </xf>
    <xf numFmtId="0" fontId="13" fillId="0" borderId="5" xfId="0" applyFont="1" applyBorder="1" applyAlignment="1">
      <alignment vertical="center" wrapText="1" shrinkToFit="1"/>
    </xf>
    <xf numFmtId="0" fontId="12" fillId="2" borderId="5" xfId="0" applyFont="1" applyFill="1" applyBorder="1" applyAlignment="1">
      <alignment vertical="center" wrapText="1" shrinkToFit="1"/>
    </xf>
    <xf numFmtId="177" fontId="13" fillId="2" borderId="5" xfId="0" applyNumberFormat="1" applyFont="1" applyFill="1" applyBorder="1" applyAlignment="1">
      <alignment vertical="center" wrapText="1" shrinkToFit="1"/>
    </xf>
    <xf numFmtId="176" fontId="13" fillId="2" borderId="5" xfId="0" applyNumberFormat="1" applyFont="1" applyFill="1" applyBorder="1" applyAlignment="1">
      <alignment horizontal="right" vertical="center" wrapText="1" shrinkToFit="1"/>
    </xf>
    <xf numFmtId="0" fontId="29" fillId="2" borderId="4" xfId="0" applyFont="1" applyFill="1" applyBorder="1" applyAlignment="1">
      <alignment vertical="center" wrapText="1" shrinkToFit="1"/>
    </xf>
    <xf numFmtId="176" fontId="13" fillId="2" borderId="5" xfId="0" applyNumberFormat="1" applyFont="1" applyFill="1" applyBorder="1" applyAlignment="1">
      <alignment vertical="center" wrapText="1" shrinkToFit="1"/>
    </xf>
    <xf numFmtId="0" fontId="8" fillId="0" borderId="3" xfId="0" applyFont="1" applyBorder="1" applyAlignment="1">
      <alignment horizontal="center" vertical="center"/>
    </xf>
    <xf numFmtId="176" fontId="25" fillId="2" borderId="5" xfId="0" applyNumberFormat="1" applyFont="1" applyFill="1" applyBorder="1" applyAlignment="1">
      <alignment vertical="center" wrapText="1" shrinkToFit="1"/>
    </xf>
    <xf numFmtId="0" fontId="12" fillId="2" borderId="5" xfId="0" applyFont="1" applyFill="1" applyBorder="1" applyAlignment="1">
      <alignment horizontal="right" vertical="center" shrinkToFit="1"/>
    </xf>
    <xf numFmtId="176" fontId="13" fillId="2" borderId="5" xfId="0" applyNumberFormat="1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vertical="center" shrinkToFit="1"/>
    </xf>
    <xf numFmtId="185" fontId="28" fillId="0" borderId="1" xfId="0" applyNumberFormat="1" applyFont="1" applyBorder="1" applyAlignment="1">
      <alignment horizontal="center" vertical="center" shrinkToFit="1"/>
    </xf>
    <xf numFmtId="0" fontId="30" fillId="0" borderId="1" xfId="0" applyFont="1" applyBorder="1">
      <alignment vertical="center"/>
    </xf>
    <xf numFmtId="183" fontId="13" fillId="0" borderId="1" xfId="0" applyNumberFormat="1" applyFont="1" applyBorder="1">
      <alignment vertical="center"/>
    </xf>
    <xf numFmtId="0" fontId="13" fillId="0" borderId="1" xfId="0" applyFont="1" applyBorder="1">
      <alignment vertical="center"/>
    </xf>
    <xf numFmtId="176" fontId="13" fillId="2" borderId="1" xfId="0" applyNumberFormat="1" applyFont="1" applyFill="1" applyBorder="1" applyAlignment="1">
      <alignment horizontal="right" vertical="center" wrapText="1" shrinkToFit="1"/>
    </xf>
    <xf numFmtId="185" fontId="16" fillId="0" borderId="1" xfId="0" applyNumberFormat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20" fillId="2" borderId="1" xfId="0" applyNumberFormat="1" applyFont="1" applyFill="1" applyBorder="1" applyAlignment="1">
      <alignment vertical="center" wrapText="1" shrinkToFit="1"/>
    </xf>
    <xf numFmtId="0" fontId="16" fillId="0" borderId="1" xfId="0" applyFont="1" applyBorder="1">
      <alignment vertical="center"/>
    </xf>
    <xf numFmtId="183" fontId="28" fillId="0" borderId="1" xfId="0" applyNumberFormat="1" applyFont="1" applyBorder="1" applyAlignment="1">
      <alignment vertical="center"/>
    </xf>
    <xf numFmtId="183" fontId="13" fillId="0" borderId="1" xfId="0" applyNumberFormat="1" applyFont="1" applyBorder="1" applyAlignment="1">
      <alignment horizontal="right" vertical="center"/>
    </xf>
    <xf numFmtId="183" fontId="28" fillId="0" borderId="1" xfId="0" applyNumberFormat="1" applyFont="1" applyBorder="1" applyAlignment="1">
      <alignment vertical="center" shrinkToFit="1"/>
    </xf>
    <xf numFmtId="183" fontId="28" fillId="0" borderId="1" xfId="0" applyNumberFormat="1" applyFont="1" applyBorder="1">
      <alignment vertical="center"/>
    </xf>
    <xf numFmtId="183" fontId="28" fillId="0" borderId="1" xfId="0" applyNumberFormat="1" applyFont="1" applyFill="1" applyBorder="1">
      <alignment vertical="center"/>
    </xf>
    <xf numFmtId="0" fontId="13" fillId="0" borderId="0" xfId="0" applyFont="1">
      <alignment vertical="center"/>
    </xf>
    <xf numFmtId="0" fontId="5" fillId="0" borderId="0" xfId="0" applyFont="1" applyBorder="1" applyAlignment="1">
      <alignment horizontal="center" vertical="center" wrapText="1" shrinkToFit="1"/>
    </xf>
    <xf numFmtId="0" fontId="6" fillId="0" borderId="0" xfId="0" applyFont="1">
      <alignment vertical="center"/>
    </xf>
    <xf numFmtId="185" fontId="16" fillId="0" borderId="2" xfId="0" applyNumberFormat="1" applyFont="1" applyBorder="1" applyAlignment="1">
      <alignment horizontal="center" vertical="center" shrinkToFit="1"/>
    </xf>
    <xf numFmtId="183" fontId="28" fillId="0" borderId="2" xfId="0" applyNumberFormat="1" applyFont="1" applyBorder="1">
      <alignment vertical="center"/>
    </xf>
    <xf numFmtId="185" fontId="16" fillId="0" borderId="2" xfId="0" applyNumberFormat="1" applyFont="1" applyBorder="1">
      <alignment vertical="center"/>
    </xf>
    <xf numFmtId="176" fontId="10" fillId="2" borderId="2" xfId="0" applyNumberFormat="1" applyFont="1" applyFill="1" applyBorder="1" applyAlignment="1">
      <alignment vertical="center" shrinkToFit="1"/>
    </xf>
    <xf numFmtId="0" fontId="32" fillId="2" borderId="5" xfId="0" applyFont="1" applyFill="1" applyBorder="1" applyAlignment="1">
      <alignment vertical="center" wrapText="1" shrinkToFit="1"/>
    </xf>
    <xf numFmtId="183" fontId="28" fillId="2" borderId="5" xfId="0" applyNumberFormat="1" applyFont="1" applyFill="1" applyBorder="1" applyAlignment="1">
      <alignment vertical="center" wrapText="1" shrinkToFit="1"/>
    </xf>
    <xf numFmtId="176" fontId="28" fillId="2" borderId="5" xfId="0" applyNumberFormat="1" applyFont="1" applyFill="1" applyBorder="1" applyAlignment="1">
      <alignment vertical="center" wrapText="1" shrinkToFit="1"/>
    </xf>
    <xf numFmtId="176" fontId="20" fillId="2" borderId="5" xfId="0" applyNumberFormat="1" applyFont="1" applyFill="1" applyBorder="1" applyAlignment="1">
      <alignment vertical="center" wrapText="1" shrinkToFit="1"/>
    </xf>
    <xf numFmtId="0" fontId="33" fillId="0" borderId="1" xfId="0" applyFont="1" applyBorder="1" applyAlignment="1">
      <alignment horizontal="center" vertical="center" wrapText="1" shrinkToFit="1"/>
    </xf>
    <xf numFmtId="0" fontId="33" fillId="0" borderId="1" xfId="0" applyFont="1" applyBorder="1" applyAlignment="1">
      <alignment vertical="center" wrapText="1" shrinkToFit="1"/>
    </xf>
    <xf numFmtId="183" fontId="33" fillId="0" borderId="1" xfId="0" applyNumberFormat="1" applyFont="1" applyBorder="1" applyAlignment="1">
      <alignment vertical="center" wrapText="1" shrinkToFit="1"/>
    </xf>
    <xf numFmtId="0" fontId="33" fillId="0" borderId="2" xfId="0" applyFont="1" applyBorder="1" applyAlignment="1">
      <alignment vertical="center" wrapText="1" shrinkToFit="1"/>
    </xf>
    <xf numFmtId="0" fontId="33" fillId="0" borderId="1" xfId="0" applyFont="1" applyBorder="1" applyAlignment="1">
      <alignment horizontal="left" vertical="center" wrapText="1" shrinkToFit="1"/>
    </xf>
    <xf numFmtId="183" fontId="20" fillId="2" borderId="5" xfId="0" applyNumberFormat="1" applyFont="1" applyFill="1" applyBorder="1" applyAlignment="1">
      <alignment vertical="center" wrapText="1" shrinkToFit="1"/>
    </xf>
    <xf numFmtId="183" fontId="16" fillId="0" borderId="5" xfId="0" applyNumberFormat="1" applyFont="1" applyBorder="1" applyAlignment="1">
      <alignment vertical="center" shrinkToFit="1"/>
    </xf>
    <xf numFmtId="176" fontId="8" fillId="0" borderId="1" xfId="0" applyNumberFormat="1" applyFont="1" applyBorder="1" applyAlignment="1">
      <alignment horizontal="right" vertical="center" wrapText="1" shrinkToFit="1"/>
    </xf>
    <xf numFmtId="176" fontId="8" fillId="0" borderId="1" xfId="0" applyNumberFormat="1" applyFont="1" applyBorder="1" applyAlignment="1">
      <alignment horizontal="center" vertical="center" wrapText="1" shrinkToFit="1"/>
    </xf>
    <xf numFmtId="176" fontId="13" fillId="0" borderId="1" xfId="0" applyNumberFormat="1" applyFont="1" applyBorder="1" applyAlignment="1">
      <alignment horizontal="right" vertical="center" wrapText="1" shrinkToFit="1"/>
    </xf>
    <xf numFmtId="176" fontId="33" fillId="0" borderId="1" xfId="0" applyNumberFormat="1" applyFont="1" applyBorder="1" applyAlignment="1">
      <alignment vertical="center" wrapText="1" shrinkToFit="1"/>
    </xf>
    <xf numFmtId="176" fontId="33" fillId="0" borderId="1" xfId="0" applyNumberFormat="1" applyFont="1" applyBorder="1" applyAlignment="1">
      <alignment horizontal="center" vertical="center" wrapText="1" shrinkToFit="1"/>
    </xf>
    <xf numFmtId="0" fontId="34" fillId="0" borderId="1" xfId="1" applyFont="1" applyBorder="1">
      <alignment vertical="center"/>
    </xf>
    <xf numFmtId="0" fontId="35" fillId="0" borderId="1" xfId="0" applyFont="1" applyBorder="1">
      <alignment vertical="center"/>
    </xf>
    <xf numFmtId="0" fontId="16" fillId="0" borderId="1" xfId="0" applyFont="1" applyFill="1" applyBorder="1">
      <alignment vertical="center"/>
    </xf>
    <xf numFmtId="184" fontId="16" fillId="3" borderId="1" xfId="0" applyNumberFormat="1" applyFont="1" applyFill="1" applyBorder="1">
      <alignment vertical="center"/>
    </xf>
    <xf numFmtId="176" fontId="12" fillId="2" borderId="1" xfId="0" applyNumberFormat="1" applyFont="1" applyFill="1" applyBorder="1" applyAlignment="1">
      <alignment vertical="center" shrinkToFit="1"/>
    </xf>
    <xf numFmtId="176" fontId="12" fillId="2" borderId="5" xfId="0" applyNumberFormat="1" applyFont="1" applyFill="1" applyBorder="1" applyAlignment="1">
      <alignment vertical="center" shrinkToFit="1"/>
    </xf>
    <xf numFmtId="185" fontId="16" fillId="0" borderId="1" xfId="0" applyNumberFormat="1" applyFont="1" applyBorder="1" applyAlignment="1">
      <alignment horizontal="center" vertical="center" shrinkToFit="1"/>
    </xf>
    <xf numFmtId="176" fontId="14" fillId="2" borderId="1" xfId="0" applyNumberFormat="1" applyFont="1" applyFill="1" applyBorder="1" applyAlignment="1">
      <alignment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2695374</xdr:colOff>
      <xdr:row>30</xdr:row>
      <xdr:rowOff>344521</xdr:rowOff>
    </xdr:from>
    <xdr:to>
      <xdr:col>7</xdr:col>
      <xdr:colOff>1459151</xdr:colOff>
      <xdr:row>40</xdr:row>
      <xdr:rowOff>535021</xdr:rowOff>
    </xdr:to>
    <xdr:pic>
      <xdr:nvPicPr>
        <xdr:cNvPr id="2" name="rakutenLimitedId_ImagePopup_MainImg" descr="https://thumbnail.image.rakuten.co.jp/@0_mall/saiga/cabinet/05648851/276418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9749" y="21404296"/>
          <a:ext cx="7157125" cy="714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25400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item.rakuten.co.jp/saiga/276418/" TargetMode="External"/><Relationship Id="rId1" Type="http://schemas.openxmlformats.org/officeDocument/2006/relationships/hyperlink" Target="https://item.rakuten.co.jp/saiga/276320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2"/>
  <sheetViews>
    <sheetView tabSelected="1" workbookViewId="0">
      <selection activeCell="H8" sqref="H8"/>
    </sheetView>
  </sheetViews>
  <sheetFormatPr defaultRowHeight="13.5" x14ac:dyDescent="0.15"/>
  <cols>
    <col min="2" max="2" width="30.375" customWidth="1"/>
    <col min="3" max="6" width="18.5" customWidth="1"/>
    <col min="7" max="7" width="34.125" customWidth="1"/>
    <col min="8" max="9" width="14.125" customWidth="1"/>
  </cols>
  <sheetData>
    <row r="1" spans="1:18" ht="22.5" x14ac:dyDescent="0.1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18" ht="22.5" x14ac:dyDescent="0.15">
      <c r="A2" s="44"/>
      <c r="B2" s="109" t="s">
        <v>254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18" ht="22.5" x14ac:dyDescent="0.1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4" spans="1:18" ht="22.5" x14ac:dyDescent="0.15">
      <c r="A4" s="44"/>
      <c r="B4" s="118" t="s">
        <v>255</v>
      </c>
      <c r="C4" s="118" t="s">
        <v>222</v>
      </c>
      <c r="D4" s="118" t="s">
        <v>239</v>
      </c>
      <c r="E4" s="118" t="s">
        <v>223</v>
      </c>
      <c r="F4" s="118" t="s">
        <v>224</v>
      </c>
      <c r="G4" s="118" t="s">
        <v>256</v>
      </c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</row>
    <row r="5" spans="1:18" ht="22.5" x14ac:dyDescent="0.15">
      <c r="A5" s="44"/>
      <c r="B5" s="119" t="s">
        <v>225</v>
      </c>
      <c r="C5" s="120"/>
      <c r="D5" s="128">
        <f>+'行事予算計画(七夕飾り)2018年度'!C19</f>
        <v>20000</v>
      </c>
      <c r="E5" s="128">
        <f>+'行事予算計画(七夕飾り)2018年度'!C20</f>
        <v>20497</v>
      </c>
      <c r="F5" s="128">
        <f>+'行事予算計画(七夕飾り)2018年度'!C21</f>
        <v>25000</v>
      </c>
      <c r="G5" s="121" t="s">
        <v>246</v>
      </c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</row>
    <row r="6" spans="1:18" ht="22.5" x14ac:dyDescent="0.15">
      <c r="A6" s="44"/>
      <c r="B6" s="119" t="s">
        <v>226</v>
      </c>
      <c r="C6" s="120"/>
      <c r="D6" s="128">
        <f>+'行事予算計画(夏祭り)2018年度'!C19</f>
        <v>130000</v>
      </c>
      <c r="E6" s="128">
        <f>+'行事予算計画(夏祭り)2018年度'!C20</f>
        <v>132070</v>
      </c>
      <c r="F6" s="128">
        <f>+'行事予算計画(夏祭り)2018年度'!C21</f>
        <v>140000</v>
      </c>
      <c r="G6" s="121" t="s">
        <v>247</v>
      </c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</row>
    <row r="7" spans="1:18" ht="22.5" x14ac:dyDescent="0.15">
      <c r="A7" s="44"/>
      <c r="B7" s="119" t="s">
        <v>227</v>
      </c>
      <c r="C7" s="120"/>
      <c r="D7" s="128">
        <f>+'行事予算計画(運動会)2018年度'!C19</f>
        <v>60000</v>
      </c>
      <c r="E7" s="128">
        <f>+'行事予算計画(運動会)2018年度'!C20</f>
        <v>45194</v>
      </c>
      <c r="F7" s="128">
        <f>+'行事予算計画(運動会)2018年度'!C21</f>
        <v>52000</v>
      </c>
      <c r="G7" s="121" t="s">
        <v>252</v>
      </c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ht="22.5" x14ac:dyDescent="0.15">
      <c r="A8" s="44"/>
      <c r="B8" s="119" t="s">
        <v>228</v>
      </c>
      <c r="C8" s="120">
        <f>+'行事予算計画(芋煮)2018年度'!C20</f>
        <v>75824</v>
      </c>
      <c r="D8" s="128">
        <f>+'行事予算計画(芋煮)2018年度'!C19</f>
        <v>80000</v>
      </c>
      <c r="E8" s="129" t="s">
        <v>238</v>
      </c>
      <c r="F8" s="128">
        <f>+'行事予算計画(芋煮)2018年度'!C21</f>
        <v>80000</v>
      </c>
      <c r="G8" s="121" t="s">
        <v>248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39" x14ac:dyDescent="0.15">
      <c r="A9" s="44"/>
      <c r="B9" s="119" t="s">
        <v>229</v>
      </c>
      <c r="C9" s="120"/>
      <c r="D9" s="128">
        <f>+'行事予算計画(餅つき)2018年度'!C19</f>
        <v>105000</v>
      </c>
      <c r="E9" s="128">
        <f>+'行事予算計画(餅つき)2018年度'!C20</f>
        <v>53265</v>
      </c>
      <c r="F9" s="128">
        <f>+'行事予算計画(餅つき)2018年度'!C21</f>
        <v>105000</v>
      </c>
      <c r="G9" s="121" t="s">
        <v>251</v>
      </c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1:18" ht="22.5" x14ac:dyDescent="0.15">
      <c r="A10" s="44"/>
      <c r="B10" s="119" t="s">
        <v>230</v>
      </c>
      <c r="C10" s="120"/>
      <c r="D10" s="128">
        <f>+'行事予算計画(クリスマス飾り･年末電飾）2018年度'!C19</f>
        <v>70000</v>
      </c>
      <c r="E10" s="128">
        <f>+'行事予算計画(クリスマス飾り･年末電飾）2018年度'!C20</f>
        <v>66795</v>
      </c>
      <c r="F10" s="128">
        <f>+'行事予算計画(クリスマス飾り･年末電飾）2018年度'!C21</f>
        <v>70000</v>
      </c>
      <c r="G10" s="121" t="s">
        <v>249</v>
      </c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</row>
    <row r="11" spans="1:18" ht="22.5" x14ac:dyDescent="0.15">
      <c r="A11" s="44"/>
      <c r="B11" s="119" t="s">
        <v>231</v>
      </c>
      <c r="C11" s="120"/>
      <c r="D11" s="128">
        <f>+'行事予算計画(正月飾り）2018年度'!C19</f>
        <v>50000</v>
      </c>
      <c r="E11" s="128">
        <f>+'行事予算計画(正月飾り）2018年度'!C20</f>
        <v>65994</v>
      </c>
      <c r="F11" s="128">
        <f>+'行事予算計画(正月飾り）2018年度'!C21</f>
        <v>65000</v>
      </c>
      <c r="G11" s="121" t="s">
        <v>252</v>
      </c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</row>
    <row r="12" spans="1:18" ht="22.5" x14ac:dyDescent="0.15">
      <c r="A12" s="44"/>
      <c r="B12" s="119" t="s">
        <v>232</v>
      </c>
      <c r="C12" s="120"/>
      <c r="D12" s="128">
        <f>+'行事予算計画(鏡開き）2018年度'!C19</f>
        <v>20000</v>
      </c>
      <c r="E12" s="128">
        <f>+'行事予算計画(鏡開き）2018年度'!C20</f>
        <v>8892</v>
      </c>
      <c r="F12" s="128">
        <f>+'行事予算計画(鏡開き）2018年度'!C21</f>
        <v>17000</v>
      </c>
      <c r="G12" s="121" t="s">
        <v>252</v>
      </c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</row>
    <row r="13" spans="1:18" ht="22.5" x14ac:dyDescent="0.15">
      <c r="A13" s="44"/>
      <c r="B13" s="119" t="s">
        <v>233</v>
      </c>
      <c r="C13" s="120"/>
      <c r="D13" s="128">
        <f>+'行事予算計画(新年顔合わせ会）2018年度'!C19</f>
        <v>45000</v>
      </c>
      <c r="E13" s="128">
        <f>+'行事予算計画(新年顔合わせ会）2018年度'!C20</f>
        <v>37249</v>
      </c>
      <c r="F13" s="128">
        <f>+'行事予算計画(新年顔合わせ会）2018年度'!C21</f>
        <v>45000</v>
      </c>
      <c r="G13" s="121" t="s">
        <v>252</v>
      </c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</row>
    <row r="14" spans="1:18" ht="39" x14ac:dyDescent="0.15">
      <c r="A14" s="44"/>
      <c r="B14" s="119" t="s">
        <v>234</v>
      </c>
      <c r="C14" s="120"/>
      <c r="D14" s="128">
        <f>+'行事予算計画(ひな人形飾り）2018年度'!C19</f>
        <v>0</v>
      </c>
      <c r="E14" s="128">
        <f>+'行事予算計画(ひな人形飾り）2018年度'!C20</f>
        <v>13109</v>
      </c>
      <c r="F14" s="128">
        <f>+'行事予算計画(ひな人形飾り）2018年度'!C21</f>
        <v>8000</v>
      </c>
      <c r="G14" s="122" t="s">
        <v>250</v>
      </c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</row>
    <row r="15" spans="1:18" ht="22.5" x14ac:dyDescent="0.15">
      <c r="A15" s="44"/>
      <c r="B15" s="119" t="s">
        <v>235</v>
      </c>
      <c r="C15" s="120"/>
      <c r="D15" s="128">
        <f>+'行事予算計画(バザー）2018年度'!C19</f>
        <v>0</v>
      </c>
      <c r="E15" s="128">
        <f>+'行事予算計画(バザー）2018年度'!C20</f>
        <v>1730</v>
      </c>
      <c r="F15" s="128">
        <f>+'行事予算計画(バザー）2018年度'!C21</f>
        <v>4000</v>
      </c>
      <c r="G15" s="121" t="s">
        <v>252</v>
      </c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1:18" ht="39" x14ac:dyDescent="0.15">
      <c r="A16" s="44"/>
      <c r="B16" s="119" t="s">
        <v>236</v>
      </c>
      <c r="C16" s="120"/>
      <c r="D16" s="128">
        <f>+'行事予算計画(五月人形飾り）2018年度 )'!C19</f>
        <v>0</v>
      </c>
      <c r="E16" s="128">
        <f>+'行事予算計画(五月人形飾り）2018年度 )'!C20</f>
        <v>0</v>
      </c>
      <c r="F16" s="128">
        <f>+'行事予算計画(五月人形飾り）2018年度 )'!C21</f>
        <v>20000</v>
      </c>
      <c r="G16" s="121" t="s">
        <v>253</v>
      </c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1:18" ht="22.5" x14ac:dyDescent="0.15">
      <c r="A17" s="44"/>
      <c r="B17" s="119" t="s">
        <v>237</v>
      </c>
      <c r="C17" s="119"/>
      <c r="D17" s="128"/>
      <c r="E17" s="128"/>
      <c r="F17" s="128">
        <f>SUM(F5:F16)</f>
        <v>631000</v>
      </c>
      <c r="G17" s="121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</row>
    <row r="18" spans="1:18" ht="22.5" x14ac:dyDescent="0.1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  <row r="19" spans="1:18" ht="22.5" x14ac:dyDescent="0.1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</row>
    <row r="20" spans="1:18" ht="22.5" x14ac:dyDescent="0.1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18" ht="22.5" x14ac:dyDescent="0.15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1:18" ht="22.5" x14ac:dyDescent="0.15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</row>
    <row r="23" spans="1:18" ht="22.5" x14ac:dyDescent="0.1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</row>
    <row r="24" spans="1:18" ht="22.5" x14ac:dyDescent="0.1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</row>
    <row r="25" spans="1:18" ht="22.5" x14ac:dyDescent="0.1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</row>
    <row r="26" spans="1:18" ht="22.5" x14ac:dyDescent="0.1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</row>
    <row r="27" spans="1:18" ht="22.5" x14ac:dyDescent="0.1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</row>
    <row r="28" spans="1:18" ht="22.5" x14ac:dyDescent="0.15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</row>
    <row r="29" spans="1:18" ht="22.5" x14ac:dyDescent="0.15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</row>
    <row r="30" spans="1:18" ht="22.5" x14ac:dyDescent="0.15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</row>
    <row r="31" spans="1:18" ht="22.5" x14ac:dyDescent="0.1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</row>
    <row r="32" spans="1:18" ht="22.5" x14ac:dyDescent="0.1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</row>
    <row r="33" spans="1:18" ht="22.5" x14ac:dyDescent="0.1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</row>
    <row r="34" spans="1:18" ht="22.5" x14ac:dyDescent="0.15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</row>
    <row r="35" spans="1:18" ht="22.5" x14ac:dyDescent="0.1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</row>
    <row r="36" spans="1:18" ht="22.5" x14ac:dyDescent="0.1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</row>
    <row r="37" spans="1:18" ht="22.5" x14ac:dyDescent="0.15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</row>
    <row r="38" spans="1:18" ht="22.5" x14ac:dyDescent="0.15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</row>
    <row r="39" spans="1:18" ht="22.5" x14ac:dyDescent="0.15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</row>
    <row r="40" spans="1:18" ht="22.5" x14ac:dyDescent="0.1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</row>
    <row r="41" spans="1:18" ht="22.5" x14ac:dyDescent="0.15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</row>
    <row r="42" spans="1:18" ht="22.5" x14ac:dyDescent="0.1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</row>
    <row r="43" spans="1:18" ht="22.5" x14ac:dyDescent="0.1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</row>
    <row r="44" spans="1:18" ht="22.5" x14ac:dyDescent="0.1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</row>
    <row r="45" spans="1:18" ht="22.5" x14ac:dyDescent="0.1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</row>
    <row r="46" spans="1:18" ht="22.5" x14ac:dyDescent="0.1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</row>
    <row r="47" spans="1:18" ht="22.5" x14ac:dyDescent="0.1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</row>
    <row r="48" spans="1:18" ht="22.5" x14ac:dyDescent="0.1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</row>
    <row r="49" spans="1:18" ht="22.5" x14ac:dyDescent="0.1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</row>
    <row r="50" spans="1:18" ht="22.5" x14ac:dyDescent="0.1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</row>
    <row r="51" spans="1:18" ht="22.5" x14ac:dyDescent="0.15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</row>
    <row r="52" spans="1:18" ht="22.5" x14ac:dyDescent="0.1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1:18" ht="22.5" x14ac:dyDescent="0.1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</row>
    <row r="54" spans="1:18" ht="22.5" x14ac:dyDescent="0.1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</row>
    <row r="55" spans="1:18" ht="22.5" x14ac:dyDescent="0.1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</row>
    <row r="56" spans="1:18" ht="22.5" x14ac:dyDescent="0.1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</row>
    <row r="57" spans="1:18" ht="22.5" x14ac:dyDescent="0.1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</row>
    <row r="58" spans="1:18" ht="22.5" x14ac:dyDescent="0.15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</row>
    <row r="59" spans="1:18" ht="22.5" x14ac:dyDescent="0.1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</row>
    <row r="60" spans="1:18" ht="22.5" x14ac:dyDescent="0.1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</row>
    <row r="61" spans="1:18" ht="22.5" x14ac:dyDescent="0.1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</row>
    <row r="62" spans="1:18" ht="22.5" x14ac:dyDescent="0.1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</row>
    <row r="63" spans="1:18" ht="22.5" x14ac:dyDescent="0.1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</row>
    <row r="64" spans="1:18" ht="22.5" x14ac:dyDescent="0.15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1:18" ht="22.5" x14ac:dyDescent="0.15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</row>
    <row r="66" spans="1:18" ht="22.5" x14ac:dyDescent="0.1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</row>
    <row r="67" spans="1:18" ht="22.5" x14ac:dyDescent="0.15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</row>
    <row r="68" spans="1:18" ht="22.5" x14ac:dyDescent="0.15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</row>
    <row r="69" spans="1:18" ht="22.5" x14ac:dyDescent="0.1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</row>
    <row r="70" spans="1:18" ht="22.5" x14ac:dyDescent="0.15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</row>
    <row r="71" spans="1:18" ht="22.5" x14ac:dyDescent="0.15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</row>
    <row r="72" spans="1:18" ht="22.5" x14ac:dyDescent="0.15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</row>
    <row r="73" spans="1:18" ht="22.5" x14ac:dyDescent="0.15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</row>
    <row r="74" spans="1:18" ht="22.5" x14ac:dyDescent="0.15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</row>
    <row r="75" spans="1:18" ht="22.5" x14ac:dyDescent="0.15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</row>
    <row r="76" spans="1:18" ht="22.5" x14ac:dyDescent="0.15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</row>
    <row r="77" spans="1:18" ht="22.5" x14ac:dyDescent="0.15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</row>
    <row r="78" spans="1:18" ht="22.5" x14ac:dyDescent="0.1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</row>
    <row r="79" spans="1:18" ht="22.5" x14ac:dyDescent="0.15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</row>
    <row r="80" spans="1:18" ht="22.5" x14ac:dyDescent="0.15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</row>
    <row r="81" spans="1:18" ht="22.5" x14ac:dyDescent="0.15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</row>
    <row r="82" spans="1:18" ht="22.5" x14ac:dyDescent="0.15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</row>
    <row r="83" spans="1:18" ht="22.5" x14ac:dyDescent="0.15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</row>
    <row r="84" spans="1:18" ht="22.5" x14ac:dyDescent="0.15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</row>
    <row r="85" spans="1:18" ht="22.5" x14ac:dyDescent="0.15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</row>
    <row r="86" spans="1:18" ht="22.5" x14ac:dyDescent="0.15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</row>
    <row r="87" spans="1:18" ht="22.5" x14ac:dyDescent="0.15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</row>
    <row r="88" spans="1:18" ht="22.5" x14ac:dyDescent="0.15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</row>
    <row r="89" spans="1:18" ht="22.5" x14ac:dyDescent="0.15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</row>
    <row r="90" spans="1:18" ht="22.5" x14ac:dyDescent="0.15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</row>
    <row r="91" spans="1:18" ht="22.5" x14ac:dyDescent="0.15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</row>
    <row r="92" spans="1:18" ht="22.5" x14ac:dyDescent="0.15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</row>
    <row r="93" spans="1:18" ht="22.5" x14ac:dyDescent="0.15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</row>
    <row r="94" spans="1:18" ht="22.5" x14ac:dyDescent="0.15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</row>
    <row r="95" spans="1:18" ht="22.5" x14ac:dyDescent="0.15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</row>
    <row r="96" spans="1:18" ht="22.5" x14ac:dyDescent="0.15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</row>
    <row r="97" spans="1:18" ht="22.5" x14ac:dyDescent="0.15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</row>
    <row r="98" spans="1:18" ht="22.5" x14ac:dyDescent="0.15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</row>
    <row r="99" spans="1:18" ht="22.5" x14ac:dyDescent="0.15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</row>
    <row r="100" spans="1:18" ht="22.5" x14ac:dyDescent="0.15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</row>
    <row r="101" spans="1:18" ht="22.5" x14ac:dyDescent="0.15">
      <c r="A101" s="44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</row>
    <row r="102" spans="1:18" ht="22.5" x14ac:dyDescent="0.15">
      <c r="A102" s="44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</row>
    <row r="103" spans="1:18" ht="22.5" x14ac:dyDescent="0.15">
      <c r="A103" s="44"/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</row>
    <row r="104" spans="1:18" ht="22.5" x14ac:dyDescent="0.15">
      <c r="A104" s="44"/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</row>
    <row r="105" spans="1:18" ht="22.5" x14ac:dyDescent="0.15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</row>
    <row r="106" spans="1:18" ht="22.5" x14ac:dyDescent="0.15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</row>
    <row r="107" spans="1:18" ht="22.5" x14ac:dyDescent="0.15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</row>
    <row r="108" spans="1:18" ht="22.5" x14ac:dyDescent="0.15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</row>
    <row r="109" spans="1:18" ht="22.5" x14ac:dyDescent="0.15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</row>
    <row r="110" spans="1:18" ht="22.5" x14ac:dyDescent="0.15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</row>
    <row r="111" spans="1:18" ht="22.5" x14ac:dyDescent="0.15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</row>
    <row r="112" spans="1:18" ht="22.5" x14ac:dyDescent="0.15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</row>
    <row r="113" spans="1:18" ht="22.5" x14ac:dyDescent="0.15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</row>
    <row r="114" spans="1:18" ht="22.5" x14ac:dyDescent="0.15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</row>
    <row r="115" spans="1:18" ht="22.5" x14ac:dyDescent="0.15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</row>
    <row r="116" spans="1:18" ht="22.5" x14ac:dyDescent="0.15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</row>
    <row r="117" spans="1:18" ht="22.5" x14ac:dyDescent="0.15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</row>
    <row r="118" spans="1:18" ht="22.5" x14ac:dyDescent="0.15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</row>
    <row r="119" spans="1:18" ht="22.5" x14ac:dyDescent="0.15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</row>
    <row r="120" spans="1:18" ht="22.5" x14ac:dyDescent="0.15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</row>
    <row r="121" spans="1:18" ht="22.5" x14ac:dyDescent="0.15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</row>
    <row r="122" spans="1:18" ht="22.5" x14ac:dyDescent="0.15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</row>
    <row r="123" spans="1:18" ht="22.5" x14ac:dyDescent="0.15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</row>
    <row r="124" spans="1:18" ht="22.5" x14ac:dyDescent="0.15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</row>
    <row r="125" spans="1:18" ht="22.5" x14ac:dyDescent="0.15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</row>
    <row r="126" spans="1:18" ht="22.5" x14ac:dyDescent="0.15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</row>
    <row r="127" spans="1:18" ht="22.5" x14ac:dyDescent="0.15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</row>
    <row r="128" spans="1:18" ht="22.5" x14ac:dyDescent="0.15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</row>
    <row r="129" spans="1:18" ht="22.5" x14ac:dyDescent="0.15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</row>
    <row r="130" spans="1:18" ht="22.5" x14ac:dyDescent="0.15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</row>
    <row r="131" spans="1:18" ht="22.5" x14ac:dyDescent="0.15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</row>
    <row r="132" spans="1:18" ht="22.5" x14ac:dyDescent="0.15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</row>
    <row r="133" spans="1:18" ht="22.5" x14ac:dyDescent="0.15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ht="22.5" x14ac:dyDescent="0.15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</row>
    <row r="135" spans="1:18" ht="22.5" x14ac:dyDescent="0.15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</row>
    <row r="136" spans="1:18" ht="22.5" x14ac:dyDescent="0.15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ht="22.5" x14ac:dyDescent="0.15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</row>
    <row r="138" spans="1:18" ht="22.5" x14ac:dyDescent="0.15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</row>
    <row r="139" spans="1:18" ht="22.5" x14ac:dyDescent="0.15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</row>
    <row r="140" spans="1:18" ht="22.5" x14ac:dyDescent="0.15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</row>
    <row r="141" spans="1:18" ht="22.5" x14ac:dyDescent="0.15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</row>
    <row r="142" spans="1:18" ht="22.5" x14ac:dyDescent="0.15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</row>
    <row r="143" spans="1:18" ht="22.5" x14ac:dyDescent="0.15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</row>
    <row r="144" spans="1:18" ht="22.5" x14ac:dyDescent="0.15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</row>
    <row r="145" spans="1:18" ht="22.5" x14ac:dyDescent="0.15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</row>
    <row r="146" spans="1:18" ht="22.5" x14ac:dyDescent="0.15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</row>
    <row r="147" spans="1:18" ht="22.5" x14ac:dyDescent="0.15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</row>
    <row r="148" spans="1:18" ht="22.5" x14ac:dyDescent="0.15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</row>
    <row r="149" spans="1:18" ht="22.5" x14ac:dyDescent="0.15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</row>
    <row r="150" spans="1:18" ht="22.5" x14ac:dyDescent="0.15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</row>
    <row r="151" spans="1:18" ht="22.5" x14ac:dyDescent="0.15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</row>
    <row r="152" spans="1:18" ht="22.5" x14ac:dyDescent="0.15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</row>
    <row r="153" spans="1:18" ht="22.5" x14ac:dyDescent="0.15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</row>
    <row r="154" spans="1:18" ht="22.5" x14ac:dyDescent="0.15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</row>
    <row r="155" spans="1:18" ht="22.5" x14ac:dyDescent="0.15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</row>
    <row r="156" spans="1:18" ht="22.5" x14ac:dyDescent="0.15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</row>
    <row r="157" spans="1:18" ht="22.5" x14ac:dyDescent="0.15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</row>
    <row r="158" spans="1:18" ht="22.5" x14ac:dyDescent="0.15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</row>
    <row r="159" spans="1:18" ht="22.5" x14ac:dyDescent="0.15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</row>
    <row r="160" spans="1:18" ht="22.5" x14ac:dyDescent="0.15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</row>
    <row r="161" spans="1:18" ht="22.5" x14ac:dyDescent="0.15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</row>
    <row r="162" spans="1:18" ht="22.5" x14ac:dyDescent="0.15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</row>
    <row r="163" spans="1:18" ht="22.5" x14ac:dyDescent="0.15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</row>
    <row r="164" spans="1:18" ht="22.5" x14ac:dyDescent="0.15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</row>
    <row r="165" spans="1:18" ht="22.5" x14ac:dyDescent="0.15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</row>
    <row r="166" spans="1:18" ht="22.5" x14ac:dyDescent="0.15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</row>
    <row r="167" spans="1:18" ht="22.5" x14ac:dyDescent="0.15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</row>
    <row r="168" spans="1:18" ht="22.5" x14ac:dyDescent="0.15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</row>
    <row r="169" spans="1:18" ht="22.5" x14ac:dyDescent="0.15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</row>
    <row r="170" spans="1:18" ht="22.5" x14ac:dyDescent="0.15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</row>
    <row r="171" spans="1:18" ht="22.5" x14ac:dyDescent="0.15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</row>
    <row r="172" spans="1:18" ht="22.5" x14ac:dyDescent="0.15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</row>
    <row r="173" spans="1:18" ht="22.5" x14ac:dyDescent="0.15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</row>
    <row r="174" spans="1:18" ht="22.5" x14ac:dyDescent="0.15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</row>
    <row r="175" spans="1:18" ht="22.5" x14ac:dyDescent="0.15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</row>
    <row r="176" spans="1:18" ht="22.5" x14ac:dyDescent="0.15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</row>
    <row r="177" spans="1:18" ht="22.5" x14ac:dyDescent="0.15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</row>
    <row r="178" spans="1:18" ht="22.5" x14ac:dyDescent="0.15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</row>
    <row r="179" spans="1:18" ht="22.5" x14ac:dyDescent="0.15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</row>
    <row r="180" spans="1:18" ht="22.5" x14ac:dyDescent="0.15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</row>
    <row r="181" spans="1:18" ht="22.5" x14ac:dyDescent="0.15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</row>
    <row r="182" spans="1:18" ht="22.5" x14ac:dyDescent="0.15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</row>
    <row r="183" spans="1:18" ht="22.5" x14ac:dyDescent="0.15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</row>
    <row r="184" spans="1:18" ht="22.5" x14ac:dyDescent="0.15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</row>
    <row r="185" spans="1:18" ht="22.5" x14ac:dyDescent="0.15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</row>
    <row r="186" spans="1:18" ht="22.5" x14ac:dyDescent="0.15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</row>
    <row r="187" spans="1:18" ht="22.5" x14ac:dyDescent="0.15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</row>
    <row r="188" spans="1:18" ht="22.5" x14ac:dyDescent="0.15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</row>
    <row r="189" spans="1:18" ht="22.5" x14ac:dyDescent="0.15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</row>
    <row r="190" spans="1:18" ht="22.5" x14ac:dyDescent="0.15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</row>
    <row r="191" spans="1:18" ht="22.5" x14ac:dyDescent="0.15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</row>
    <row r="192" spans="1:18" ht="22.5" x14ac:dyDescent="0.15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</row>
    <row r="193" spans="1:18" ht="22.5" x14ac:dyDescent="0.15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</row>
    <row r="194" spans="1:18" ht="22.5" x14ac:dyDescent="0.15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</row>
    <row r="195" spans="1:18" ht="22.5" x14ac:dyDescent="0.15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</row>
    <row r="196" spans="1:18" ht="22.5" x14ac:dyDescent="0.15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</row>
    <row r="197" spans="1:18" ht="22.5" x14ac:dyDescent="0.15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</row>
    <row r="198" spans="1:18" ht="22.5" x14ac:dyDescent="0.15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</row>
    <row r="199" spans="1:18" ht="22.5" x14ac:dyDescent="0.15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</row>
    <row r="200" spans="1:18" ht="22.5" x14ac:dyDescent="0.15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</row>
    <row r="201" spans="1:18" ht="22.5" x14ac:dyDescent="0.15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</row>
    <row r="202" spans="1:18" ht="22.5" x14ac:dyDescent="0.15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</row>
    <row r="203" spans="1:18" ht="22.5" x14ac:dyDescent="0.15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</row>
    <row r="204" spans="1:18" ht="22.5" x14ac:dyDescent="0.15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</row>
    <row r="205" spans="1:18" ht="22.5" x14ac:dyDescent="0.15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</row>
    <row r="206" spans="1:18" ht="22.5" x14ac:dyDescent="0.15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</row>
    <row r="207" spans="1:18" ht="22.5" x14ac:dyDescent="0.15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</row>
    <row r="208" spans="1:18" ht="22.5" x14ac:dyDescent="0.15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</row>
    <row r="209" spans="1:18" ht="22.5" x14ac:dyDescent="0.15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</row>
    <row r="210" spans="1:18" ht="22.5" x14ac:dyDescent="0.15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</row>
    <row r="211" spans="1:18" ht="22.5" x14ac:dyDescent="0.15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</row>
    <row r="212" spans="1:18" ht="22.5" x14ac:dyDescent="0.15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</row>
    <row r="213" spans="1:18" ht="22.5" x14ac:dyDescent="0.15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</row>
    <row r="214" spans="1:18" ht="22.5" x14ac:dyDescent="0.15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</row>
    <row r="215" spans="1:18" ht="22.5" x14ac:dyDescent="0.15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</row>
    <row r="216" spans="1:18" ht="22.5" x14ac:dyDescent="0.15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</row>
    <row r="217" spans="1:18" ht="22.5" x14ac:dyDescent="0.15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</row>
    <row r="218" spans="1:18" ht="22.5" x14ac:dyDescent="0.15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</row>
    <row r="219" spans="1:18" ht="22.5" x14ac:dyDescent="0.15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</row>
    <row r="220" spans="1:18" ht="22.5" x14ac:dyDescent="0.15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</row>
    <row r="221" spans="1:18" ht="22.5" x14ac:dyDescent="0.15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</row>
    <row r="222" spans="1:18" ht="22.5" x14ac:dyDescent="0.15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</row>
    <row r="223" spans="1:18" ht="22.5" x14ac:dyDescent="0.15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</row>
    <row r="224" spans="1:18" ht="22.5" x14ac:dyDescent="0.15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</row>
    <row r="225" spans="1:18" ht="22.5" x14ac:dyDescent="0.15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</row>
    <row r="226" spans="1:18" ht="22.5" x14ac:dyDescent="0.15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</row>
    <row r="227" spans="1:18" ht="22.5" x14ac:dyDescent="0.15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</row>
    <row r="228" spans="1:18" ht="22.5" x14ac:dyDescent="0.15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</row>
    <row r="229" spans="1:18" ht="22.5" x14ac:dyDescent="0.15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</row>
    <row r="230" spans="1:18" ht="22.5" x14ac:dyDescent="0.15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</row>
    <row r="231" spans="1:18" ht="22.5" x14ac:dyDescent="0.15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</row>
    <row r="232" spans="1:18" ht="22.5" x14ac:dyDescent="0.15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</row>
    <row r="233" spans="1:18" ht="22.5" x14ac:dyDescent="0.15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</row>
    <row r="234" spans="1:18" ht="22.5" x14ac:dyDescent="0.15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</row>
    <row r="235" spans="1:18" ht="22.5" x14ac:dyDescent="0.15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</row>
    <row r="236" spans="1:18" ht="22.5" x14ac:dyDescent="0.15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</row>
    <row r="237" spans="1:18" ht="22.5" x14ac:dyDescent="0.15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</row>
    <row r="238" spans="1:18" ht="22.5" x14ac:dyDescent="0.15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</row>
    <row r="239" spans="1:18" ht="22.5" x14ac:dyDescent="0.15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</row>
    <row r="240" spans="1:18" ht="22.5" x14ac:dyDescent="0.15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</row>
    <row r="241" spans="1:18" ht="22.5" x14ac:dyDescent="0.15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</row>
    <row r="242" spans="1:18" ht="22.5" x14ac:dyDescent="0.15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</row>
  </sheetData>
  <phoneticPr fontId="2"/>
  <printOptions horizontalCentered="1"/>
  <pageMargins left="0.19685039370078741" right="0.19685039370078741" top="0.74803149606299213" bottom="0.39370078740157483" header="0" footer="0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H10" sqref="H10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3" width="42.75" customWidth="1"/>
    <col min="14" max="14" width="85" customWidth="1"/>
    <col min="15" max="15" width="58.375" customWidth="1"/>
  </cols>
  <sheetData>
    <row r="1" spans="1:15" ht="54.95" customHeight="1" x14ac:dyDescent="0.8">
      <c r="A1" s="25" t="s">
        <v>68</v>
      </c>
      <c r="B1" s="26"/>
      <c r="C1" s="27"/>
      <c r="D1" s="28"/>
      <c r="E1" s="29" t="s">
        <v>221</v>
      </c>
      <c r="F1" s="22"/>
      <c r="G1" s="22"/>
      <c r="H1" s="23"/>
      <c r="I1" s="24"/>
      <c r="J1" s="1"/>
      <c r="K1" s="1"/>
      <c r="L1" s="1"/>
      <c r="M1" s="1"/>
    </row>
    <row r="2" spans="1:15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2"/>
      <c r="K2" s="136" t="s">
        <v>139</v>
      </c>
      <c r="L2" s="136"/>
      <c r="M2" s="110"/>
      <c r="N2" s="101"/>
      <c r="O2" s="101"/>
    </row>
    <row r="3" spans="1:15" ht="60" customHeight="1" x14ac:dyDescent="0.15">
      <c r="A3" s="6">
        <v>1</v>
      </c>
      <c r="B3" s="6" t="s">
        <v>48</v>
      </c>
      <c r="C3" s="6" t="s">
        <v>49</v>
      </c>
      <c r="D3" s="6" t="s">
        <v>67</v>
      </c>
      <c r="E3" s="35" t="s">
        <v>64</v>
      </c>
      <c r="F3" s="33">
        <v>1</v>
      </c>
      <c r="G3" s="125">
        <v>12000</v>
      </c>
      <c r="H3" s="125">
        <f>F3*G3</f>
        <v>12000</v>
      </c>
      <c r="I3" s="56">
        <f>+L4</f>
        <v>14040</v>
      </c>
      <c r="J3" s="31"/>
      <c r="K3" s="104" t="s">
        <v>79</v>
      </c>
      <c r="L3" s="105">
        <v>515</v>
      </c>
      <c r="M3" s="6" t="s">
        <v>48</v>
      </c>
      <c r="N3" s="130" t="s">
        <v>243</v>
      </c>
      <c r="O3" s="131" t="s">
        <v>257</v>
      </c>
    </row>
    <row r="4" spans="1:15" ht="60" customHeight="1" x14ac:dyDescent="0.15">
      <c r="A4" s="6">
        <f>A3+1</f>
        <v>2</v>
      </c>
      <c r="B4" s="6" t="s">
        <v>62</v>
      </c>
      <c r="C4" s="6" t="s">
        <v>49</v>
      </c>
      <c r="D4" s="6" t="s">
        <v>67</v>
      </c>
      <c r="E4" s="32" t="s">
        <v>63</v>
      </c>
      <c r="F4" s="34">
        <v>1</v>
      </c>
      <c r="G4" s="125">
        <v>6000</v>
      </c>
      <c r="H4" s="125">
        <f>F4*G4</f>
        <v>6000</v>
      </c>
      <c r="I4" s="56"/>
      <c r="J4" s="31"/>
      <c r="K4" s="105" t="s">
        <v>83</v>
      </c>
      <c r="L4" s="105">
        <v>14040</v>
      </c>
      <c r="M4" s="6" t="s">
        <v>62</v>
      </c>
      <c r="N4" s="130" t="s">
        <v>244</v>
      </c>
      <c r="O4" s="131" t="s">
        <v>258</v>
      </c>
    </row>
    <row r="5" spans="1:15" ht="60" customHeight="1" x14ac:dyDescent="0.15">
      <c r="A5" s="6">
        <f t="shared" ref="A5:A17" si="0">A4+1</f>
        <v>3</v>
      </c>
      <c r="B5" s="6" t="s">
        <v>65</v>
      </c>
      <c r="C5" s="6" t="s">
        <v>49</v>
      </c>
      <c r="D5" s="6" t="s">
        <v>67</v>
      </c>
      <c r="E5" s="32" t="s">
        <v>70</v>
      </c>
      <c r="F5" s="36">
        <v>1</v>
      </c>
      <c r="G5" s="125">
        <v>6000</v>
      </c>
      <c r="H5" s="125">
        <f>F5*G5</f>
        <v>6000</v>
      </c>
      <c r="I5" s="56">
        <f>L3+L6+L7</f>
        <v>6197</v>
      </c>
      <c r="J5" s="2"/>
      <c r="K5" s="106" t="s">
        <v>87</v>
      </c>
      <c r="L5" s="105">
        <v>260</v>
      </c>
      <c r="M5" s="111"/>
      <c r="N5" s="132"/>
      <c r="O5" s="133"/>
    </row>
    <row r="6" spans="1:15" ht="60" customHeight="1" x14ac:dyDescent="0.15">
      <c r="A6" s="6">
        <f t="shared" si="0"/>
        <v>4</v>
      </c>
      <c r="B6" s="6" t="s">
        <v>66</v>
      </c>
      <c r="C6" s="6"/>
      <c r="D6" s="6" t="s">
        <v>69</v>
      </c>
      <c r="E6" s="6"/>
      <c r="F6" s="36">
        <v>1</v>
      </c>
      <c r="G6" s="125">
        <v>300</v>
      </c>
      <c r="H6" s="125">
        <f>F6*G6</f>
        <v>300</v>
      </c>
      <c r="I6" s="56">
        <f>+L5</f>
        <v>260</v>
      </c>
      <c r="J6" s="2"/>
      <c r="K6" s="106" t="s">
        <v>90</v>
      </c>
      <c r="L6" s="105">
        <v>3598</v>
      </c>
      <c r="M6" s="111"/>
      <c r="N6" s="132"/>
      <c r="O6" s="133"/>
    </row>
    <row r="7" spans="1:15" ht="60" customHeight="1" x14ac:dyDescent="0.15">
      <c r="A7" s="6">
        <f t="shared" si="0"/>
        <v>5</v>
      </c>
      <c r="B7" s="6"/>
      <c r="C7" s="6"/>
      <c r="D7" s="6"/>
      <c r="E7" s="6"/>
      <c r="F7" s="6"/>
      <c r="G7" s="126"/>
      <c r="H7" s="126"/>
      <c r="I7" s="6"/>
      <c r="J7" s="2"/>
      <c r="K7" s="106" t="s">
        <v>90</v>
      </c>
      <c r="L7" s="105">
        <v>2084</v>
      </c>
      <c r="M7" s="111"/>
      <c r="N7" s="101"/>
      <c r="O7" s="100"/>
    </row>
    <row r="8" spans="1:15" ht="60" customHeight="1" x14ac:dyDescent="0.15">
      <c r="A8" s="6">
        <f t="shared" si="0"/>
        <v>6</v>
      </c>
      <c r="B8" s="6"/>
      <c r="C8" s="6"/>
      <c r="D8" s="6"/>
      <c r="E8" s="6"/>
      <c r="F8" s="6"/>
      <c r="G8" s="126"/>
      <c r="H8" s="126"/>
      <c r="I8" s="6"/>
      <c r="J8" s="2"/>
      <c r="K8" s="105"/>
      <c r="L8" s="105"/>
      <c r="M8" s="111"/>
      <c r="N8" s="101"/>
      <c r="O8" s="100"/>
    </row>
    <row r="9" spans="1:15" ht="60" customHeight="1" x14ac:dyDescent="0.15">
      <c r="A9" s="6">
        <f t="shared" si="0"/>
        <v>7</v>
      </c>
      <c r="B9" s="6"/>
      <c r="C9" s="6"/>
      <c r="D9" s="6"/>
      <c r="E9" s="6"/>
      <c r="F9" s="6"/>
      <c r="G9" s="126"/>
      <c r="H9" s="126"/>
      <c r="I9" s="6"/>
      <c r="J9" s="2"/>
      <c r="K9" s="105"/>
      <c r="L9" s="105"/>
      <c r="M9" s="111"/>
      <c r="N9" s="4"/>
      <c r="O9" s="100"/>
    </row>
    <row r="10" spans="1:15" ht="60" customHeight="1" x14ac:dyDescent="0.15">
      <c r="A10" s="6">
        <f t="shared" si="0"/>
        <v>8</v>
      </c>
      <c r="B10" s="6"/>
      <c r="C10" s="6"/>
      <c r="D10" s="6"/>
      <c r="E10" s="6"/>
      <c r="F10" s="6"/>
      <c r="G10" s="126"/>
      <c r="H10" s="126"/>
      <c r="I10" s="6"/>
      <c r="J10" s="2"/>
      <c r="K10" s="105"/>
      <c r="L10" s="105"/>
      <c r="M10" s="111"/>
      <c r="N10" s="4"/>
      <c r="O10" s="100"/>
    </row>
    <row r="11" spans="1:15" ht="60" customHeight="1" x14ac:dyDescent="0.15">
      <c r="A11" s="6">
        <f t="shared" si="0"/>
        <v>9</v>
      </c>
      <c r="B11" s="6"/>
      <c r="C11" s="6"/>
      <c r="D11" s="6"/>
      <c r="E11" s="6"/>
      <c r="F11" s="6"/>
      <c r="G11" s="126"/>
      <c r="H11" s="126"/>
      <c r="I11" s="6"/>
      <c r="J11" s="2"/>
      <c r="K11" s="105"/>
      <c r="L11" s="105"/>
      <c r="M11" s="111"/>
      <c r="N11" s="4"/>
      <c r="O11" s="100"/>
    </row>
    <row r="12" spans="1:15" ht="60" customHeight="1" x14ac:dyDescent="0.15">
      <c r="A12" s="6">
        <f t="shared" si="0"/>
        <v>10</v>
      </c>
      <c r="B12" s="6"/>
      <c r="C12" s="6"/>
      <c r="D12" s="6"/>
      <c r="E12" s="6"/>
      <c r="F12" s="6"/>
      <c r="G12" s="126"/>
      <c r="H12" s="126"/>
      <c r="I12" s="6"/>
      <c r="J12" s="2"/>
      <c r="K12" s="105"/>
      <c r="L12" s="105"/>
      <c r="M12" s="111"/>
      <c r="N12" s="4"/>
      <c r="O12" s="100"/>
    </row>
    <row r="13" spans="1:15" ht="60" customHeight="1" x14ac:dyDescent="0.15">
      <c r="A13" s="6">
        <f t="shared" si="0"/>
        <v>11</v>
      </c>
      <c r="B13" s="6"/>
      <c r="C13" s="6"/>
      <c r="D13" s="6"/>
      <c r="E13" s="6"/>
      <c r="F13" s="6"/>
      <c r="G13" s="126"/>
      <c r="H13" s="126"/>
      <c r="I13" s="6"/>
      <c r="J13" s="2"/>
      <c r="K13" s="105"/>
      <c r="L13" s="105"/>
      <c r="M13" s="111"/>
      <c r="N13" s="4"/>
      <c r="O13" s="100"/>
    </row>
    <row r="14" spans="1:15" ht="60" customHeight="1" x14ac:dyDescent="0.15">
      <c r="A14" s="6">
        <f t="shared" si="0"/>
        <v>12</v>
      </c>
      <c r="B14" s="6"/>
      <c r="C14" s="6"/>
      <c r="D14" s="6"/>
      <c r="E14" s="6"/>
      <c r="F14" s="6"/>
      <c r="G14" s="126"/>
      <c r="H14" s="126"/>
      <c r="I14" s="6"/>
      <c r="J14" s="2"/>
      <c r="K14" s="105"/>
      <c r="L14" s="105"/>
      <c r="M14" s="111"/>
      <c r="N14" s="4"/>
      <c r="O14" s="100"/>
    </row>
    <row r="15" spans="1:15" ht="60" customHeight="1" x14ac:dyDescent="0.15">
      <c r="A15" s="6">
        <f t="shared" si="0"/>
        <v>13</v>
      </c>
      <c r="B15" s="6"/>
      <c r="C15" s="6"/>
      <c r="D15" s="6"/>
      <c r="E15" s="6"/>
      <c r="F15" s="6"/>
      <c r="G15" s="126"/>
      <c r="H15" s="126"/>
      <c r="I15" s="6"/>
      <c r="J15" s="2"/>
      <c r="K15" s="105"/>
      <c r="L15" s="105"/>
      <c r="M15" s="111"/>
      <c r="N15" s="4"/>
      <c r="O15" s="100"/>
    </row>
    <row r="16" spans="1:15" ht="60" customHeight="1" x14ac:dyDescent="0.15">
      <c r="A16" s="6">
        <f t="shared" si="0"/>
        <v>14</v>
      </c>
      <c r="B16" s="6"/>
      <c r="C16" s="6"/>
      <c r="D16" s="6"/>
      <c r="E16" s="6"/>
      <c r="F16" s="6"/>
      <c r="G16" s="126"/>
      <c r="H16" s="126"/>
      <c r="I16" s="6"/>
      <c r="J16" s="2"/>
      <c r="K16" s="45"/>
      <c r="L16" s="45"/>
      <c r="M16" s="112"/>
      <c r="N16" s="4"/>
      <c r="O16" s="4"/>
    </row>
    <row r="17" spans="1:15" ht="60" customHeight="1" x14ac:dyDescent="0.15">
      <c r="A17" s="6">
        <f t="shared" si="0"/>
        <v>15</v>
      </c>
      <c r="B17" s="6"/>
      <c r="C17" s="6"/>
      <c r="D17" s="6"/>
      <c r="E17" s="6"/>
      <c r="F17" s="6"/>
      <c r="G17" s="126"/>
      <c r="H17" s="126"/>
      <c r="I17" s="6"/>
      <c r="J17" s="2"/>
      <c r="K17" s="45"/>
      <c r="L17" s="45"/>
      <c r="M17" s="112"/>
      <c r="N17" s="4"/>
      <c r="O17" s="4"/>
    </row>
    <row r="18" spans="1:15" ht="60" customHeight="1" x14ac:dyDescent="0.15">
      <c r="A18" s="6"/>
      <c r="B18" s="81"/>
      <c r="C18" s="81"/>
      <c r="D18" s="82"/>
      <c r="E18" s="81"/>
      <c r="F18" s="72" t="s">
        <v>6</v>
      </c>
      <c r="G18" s="134">
        <f>SUM(H3:H17)</f>
        <v>24300</v>
      </c>
      <c r="H18" s="134"/>
      <c r="I18" s="81"/>
      <c r="J18" s="3"/>
      <c r="K18" s="45"/>
      <c r="L18" s="45"/>
      <c r="M18" s="112"/>
      <c r="N18" s="4"/>
      <c r="O18" s="4"/>
    </row>
    <row r="19" spans="1:15" ht="50.1" customHeight="1" x14ac:dyDescent="0.15">
      <c r="A19" s="6"/>
      <c r="B19" s="114" t="s">
        <v>58</v>
      </c>
      <c r="C19" s="115">
        <v>20000</v>
      </c>
      <c r="D19" s="73"/>
      <c r="E19" s="73"/>
      <c r="F19" s="84"/>
      <c r="G19" s="85"/>
      <c r="H19" s="85"/>
      <c r="I19" s="86"/>
      <c r="J19" s="3"/>
      <c r="K19" s="45"/>
      <c r="L19" s="45"/>
      <c r="M19" s="112"/>
      <c r="N19" s="4"/>
      <c r="O19" s="4"/>
    </row>
    <row r="20" spans="1:15" ht="50.1" customHeight="1" x14ac:dyDescent="0.15">
      <c r="A20" s="6"/>
      <c r="B20" s="114" t="s">
        <v>50</v>
      </c>
      <c r="C20" s="115">
        <v>20497</v>
      </c>
      <c r="D20" s="73"/>
      <c r="E20" s="73"/>
      <c r="F20" s="84"/>
      <c r="G20" s="85"/>
      <c r="H20" s="85"/>
      <c r="I20" s="86"/>
      <c r="J20" s="3"/>
      <c r="K20" s="45"/>
      <c r="L20" s="5"/>
      <c r="M20" s="113"/>
      <c r="N20" s="4"/>
      <c r="O20" s="4"/>
    </row>
    <row r="21" spans="1:15" ht="50.1" customHeight="1" x14ac:dyDescent="0.15">
      <c r="A21" s="6"/>
      <c r="B21" s="114" t="s">
        <v>59</v>
      </c>
      <c r="C21" s="123">
        <f>ROUNDUP(G18,-3)</f>
        <v>25000</v>
      </c>
      <c r="D21" s="89"/>
      <c r="E21" s="90"/>
      <c r="F21" s="91"/>
      <c r="G21" s="135"/>
      <c r="H21" s="135"/>
      <c r="I21" s="92"/>
      <c r="J21" s="3"/>
      <c r="K21" s="4"/>
      <c r="L21" s="5">
        <f>SUM(L3:L20)</f>
        <v>20497</v>
      </c>
      <c r="M21" s="113"/>
      <c r="N21" s="4"/>
      <c r="O21" s="4">
        <f>SUM(O3:O20)</f>
        <v>0</v>
      </c>
    </row>
    <row r="22" spans="1:15" ht="54.95" customHeight="1" x14ac:dyDescent="0.15">
      <c r="B22" s="30"/>
      <c r="I22" s="51">
        <f>SUM(I3:I21)</f>
        <v>20497</v>
      </c>
    </row>
    <row r="23" spans="1:15" ht="54.95" customHeight="1" x14ac:dyDescent="0.15"/>
    <row r="24" spans="1:15" ht="54.95" customHeight="1" x14ac:dyDescent="0.15"/>
    <row r="25" spans="1:15" ht="54.95" customHeight="1" x14ac:dyDescent="0.15"/>
    <row r="26" spans="1:15" ht="54.95" customHeight="1" x14ac:dyDescent="0.15"/>
    <row r="27" spans="1:15" ht="54.95" customHeight="1" x14ac:dyDescent="0.15"/>
    <row r="28" spans="1:15" ht="54.95" customHeight="1" x14ac:dyDescent="0.15"/>
    <row r="29" spans="1:15" ht="54.95" customHeight="1" x14ac:dyDescent="0.15"/>
    <row r="30" spans="1:15" ht="54.95" customHeight="1" x14ac:dyDescent="0.15"/>
    <row r="31" spans="1:15" ht="54.95" customHeight="1" x14ac:dyDescent="0.15"/>
    <row r="32" spans="1:15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</sheetData>
  <mergeCells count="3">
    <mergeCell ref="G18:H18"/>
    <mergeCell ref="G21:H21"/>
    <mergeCell ref="K2:L2"/>
  </mergeCells>
  <phoneticPr fontId="2"/>
  <hyperlinks>
    <hyperlink ref="N3" r:id="rId1"/>
    <hyperlink ref="N4" r:id="rId2"/>
  </hyperlinks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3"/>
  <headerFooter>
    <oddFooter>&amp;R&amp;P/&amp;N</oddFooter>
  </headerFooter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5"/>
  <sheetViews>
    <sheetView view="pageBreakPreview" zoomScale="47" zoomScaleNormal="56" zoomScaleSheetLayoutView="47" workbookViewId="0">
      <pane ySplit="2" topLeftCell="A6" activePane="bottomLeft" state="frozen"/>
      <selection activeCell="I11" sqref="I11"/>
      <selection pane="bottomLeft" activeCell="B18" sqref="B18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58.375" customWidth="1"/>
    <col min="16" max="16" width="25.25" customWidth="1"/>
    <col min="17" max="17" width="16.625" bestFit="1" customWidth="1"/>
  </cols>
  <sheetData>
    <row r="1" spans="1:18" ht="54.95" customHeight="1" x14ac:dyDescent="0.8">
      <c r="A1" s="25" t="s">
        <v>189</v>
      </c>
      <c r="B1" s="26"/>
      <c r="C1" s="27"/>
      <c r="D1" s="28"/>
      <c r="E1" s="29" t="s">
        <v>220</v>
      </c>
      <c r="F1" s="22"/>
      <c r="G1" s="22"/>
      <c r="H1" s="23"/>
      <c r="I1" s="24"/>
      <c r="J1" s="1"/>
    </row>
    <row r="2" spans="1:18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136" t="s">
        <v>139</v>
      </c>
      <c r="L2" s="136"/>
    </row>
    <row r="3" spans="1:18" ht="60" customHeight="1" x14ac:dyDescent="0.15">
      <c r="A3" s="6">
        <v>1</v>
      </c>
      <c r="B3" s="6" t="s">
        <v>137</v>
      </c>
      <c r="C3" s="6"/>
      <c r="D3" s="6" t="s">
        <v>13</v>
      </c>
      <c r="E3" s="32" t="s">
        <v>140</v>
      </c>
      <c r="F3" s="36">
        <v>1</v>
      </c>
      <c r="G3" s="125">
        <v>45000</v>
      </c>
      <c r="H3" s="125">
        <f>F3*G3</f>
        <v>45000</v>
      </c>
      <c r="I3" s="56">
        <f>+L8+L12</f>
        <v>42224</v>
      </c>
      <c r="J3" s="107"/>
      <c r="K3" s="104" t="s">
        <v>80</v>
      </c>
      <c r="L3" s="105">
        <v>392</v>
      </c>
    </row>
    <row r="4" spans="1:18" ht="60" customHeight="1" x14ac:dyDescent="0.15">
      <c r="A4" s="6">
        <f>A3+1</f>
        <v>2</v>
      </c>
      <c r="B4" s="6" t="s">
        <v>138</v>
      </c>
      <c r="C4" s="6"/>
      <c r="D4" s="6"/>
      <c r="E4" s="32" t="s">
        <v>143</v>
      </c>
      <c r="F4" s="36">
        <v>1</v>
      </c>
      <c r="G4" s="125">
        <v>50000</v>
      </c>
      <c r="H4" s="125">
        <f>F4*G4</f>
        <v>50000</v>
      </c>
      <c r="I4" s="56">
        <f>+L15</f>
        <v>47810</v>
      </c>
      <c r="J4" s="107"/>
      <c r="K4" s="105" t="s">
        <v>92</v>
      </c>
      <c r="L4" s="105">
        <v>216</v>
      </c>
      <c r="P4" s="13"/>
      <c r="Q4" s="13"/>
      <c r="R4" s="13"/>
    </row>
    <row r="5" spans="1:18" ht="60" customHeight="1" x14ac:dyDescent="0.15">
      <c r="A5" s="6">
        <f t="shared" ref="A5:A17" si="0">A4+1</f>
        <v>3</v>
      </c>
      <c r="B5" s="6" t="s">
        <v>138</v>
      </c>
      <c r="C5" s="6"/>
      <c r="D5" s="6"/>
      <c r="E5" s="32" t="s">
        <v>144</v>
      </c>
      <c r="F5" s="36">
        <v>1</v>
      </c>
      <c r="G5" s="125">
        <v>16000</v>
      </c>
      <c r="H5" s="125">
        <f t="shared" ref="H5:H6" si="1">F5*G5</f>
        <v>16000</v>
      </c>
      <c r="I5" s="56">
        <f>+L7-10000</f>
        <v>15479</v>
      </c>
      <c r="J5" s="107"/>
      <c r="K5" s="106" t="s">
        <v>93</v>
      </c>
      <c r="L5" s="105">
        <v>1944</v>
      </c>
      <c r="P5" s="13"/>
      <c r="Q5" s="13"/>
      <c r="R5" s="13"/>
    </row>
    <row r="6" spans="1:18" ht="60" customHeight="1" x14ac:dyDescent="0.15">
      <c r="A6" s="6">
        <f t="shared" si="0"/>
        <v>4</v>
      </c>
      <c r="B6" s="6" t="s">
        <v>138</v>
      </c>
      <c r="C6" s="6"/>
      <c r="D6" s="6"/>
      <c r="E6" s="32" t="s">
        <v>145</v>
      </c>
      <c r="F6" s="36">
        <v>1</v>
      </c>
      <c r="G6" s="125">
        <v>1000</v>
      </c>
      <c r="H6" s="125">
        <f t="shared" si="1"/>
        <v>1000</v>
      </c>
      <c r="I6" s="56">
        <f>+L6-I9</f>
        <v>849</v>
      </c>
      <c r="J6" s="107"/>
      <c r="K6" s="106" t="s">
        <v>95</v>
      </c>
      <c r="L6" s="105">
        <v>9549</v>
      </c>
      <c r="P6" s="13"/>
      <c r="Q6" s="13"/>
      <c r="R6" s="13"/>
    </row>
    <row r="7" spans="1:18" ht="60" customHeight="1" x14ac:dyDescent="0.15">
      <c r="A7" s="6">
        <f t="shared" si="0"/>
        <v>5</v>
      </c>
      <c r="B7" s="6" t="s">
        <v>141</v>
      </c>
      <c r="C7" s="6"/>
      <c r="D7" s="6"/>
      <c r="E7" s="32" t="s">
        <v>142</v>
      </c>
      <c r="F7" s="36">
        <v>1</v>
      </c>
      <c r="G7" s="125">
        <v>2000</v>
      </c>
      <c r="H7" s="125">
        <f>F7*G7</f>
        <v>2000</v>
      </c>
      <c r="I7" s="56">
        <f>+L5</f>
        <v>1944</v>
      </c>
      <c r="J7" s="108"/>
      <c r="K7" s="106" t="s">
        <v>96</v>
      </c>
      <c r="L7" s="105">
        <v>25479</v>
      </c>
      <c r="P7" s="13"/>
      <c r="Q7" s="13"/>
      <c r="R7" s="13"/>
    </row>
    <row r="8" spans="1:18" ht="60" customHeight="1" x14ac:dyDescent="0.15">
      <c r="A8" s="6">
        <f t="shared" si="0"/>
        <v>6</v>
      </c>
      <c r="B8" s="6" t="s">
        <v>136</v>
      </c>
      <c r="C8" s="6"/>
      <c r="D8" s="6"/>
      <c r="E8" s="47" t="s">
        <v>150</v>
      </c>
      <c r="F8" s="36">
        <v>1</v>
      </c>
      <c r="G8" s="125">
        <v>10000</v>
      </c>
      <c r="H8" s="125">
        <f>F8*G8</f>
        <v>10000</v>
      </c>
      <c r="I8" s="56">
        <f>+L7-I5</f>
        <v>10000</v>
      </c>
      <c r="J8" s="108"/>
      <c r="K8" s="105" t="s">
        <v>97</v>
      </c>
      <c r="L8" s="105">
        <v>41092</v>
      </c>
      <c r="P8" s="13"/>
      <c r="Q8" s="13"/>
      <c r="R8" s="13"/>
    </row>
    <row r="9" spans="1:18" ht="60" customHeight="1" x14ac:dyDescent="0.15">
      <c r="A9" s="6">
        <f t="shared" si="0"/>
        <v>7</v>
      </c>
      <c r="B9" s="6" t="s">
        <v>146</v>
      </c>
      <c r="C9" s="6"/>
      <c r="D9" s="6"/>
      <c r="E9" s="47" t="s">
        <v>149</v>
      </c>
      <c r="F9" s="36">
        <v>1</v>
      </c>
      <c r="G9" s="125">
        <v>9000</v>
      </c>
      <c r="H9" s="125">
        <f t="shared" ref="H9:H12" si="2">F9*G9</f>
        <v>9000</v>
      </c>
      <c r="I9" s="56">
        <f>2900*3</f>
        <v>8700</v>
      </c>
      <c r="J9" s="108"/>
      <c r="K9" s="105" t="s">
        <v>98</v>
      </c>
      <c r="L9" s="105">
        <v>340</v>
      </c>
      <c r="P9" s="13"/>
      <c r="Q9" s="13"/>
      <c r="R9" s="13"/>
    </row>
    <row r="10" spans="1:18" ht="60" customHeight="1" x14ac:dyDescent="0.15">
      <c r="A10" s="6">
        <f t="shared" si="0"/>
        <v>8</v>
      </c>
      <c r="B10" s="6" t="s">
        <v>135</v>
      </c>
      <c r="C10" s="6"/>
      <c r="D10" s="6"/>
      <c r="E10" s="47" t="s">
        <v>147</v>
      </c>
      <c r="F10" s="36">
        <v>1</v>
      </c>
      <c r="G10" s="125">
        <v>3000</v>
      </c>
      <c r="H10" s="125">
        <f t="shared" si="2"/>
        <v>3000</v>
      </c>
      <c r="I10" s="56">
        <f>(L13-I12)+L3+L4</f>
        <v>824</v>
      </c>
      <c r="J10" s="108"/>
      <c r="K10" s="105" t="s">
        <v>98</v>
      </c>
      <c r="L10" s="105">
        <v>340</v>
      </c>
      <c r="P10" s="13"/>
      <c r="Q10" s="13"/>
      <c r="R10" s="13"/>
    </row>
    <row r="11" spans="1:18" ht="60" customHeight="1" x14ac:dyDescent="0.15">
      <c r="A11" s="6">
        <f t="shared" si="0"/>
        <v>9</v>
      </c>
      <c r="B11" s="6" t="s">
        <v>7</v>
      </c>
      <c r="C11" s="6"/>
      <c r="D11" s="6"/>
      <c r="E11" s="47"/>
      <c r="F11" s="36">
        <v>1</v>
      </c>
      <c r="G11" s="125">
        <v>1000</v>
      </c>
      <c r="H11" s="125">
        <f t="shared" si="2"/>
        <v>1000</v>
      </c>
      <c r="I11" s="56">
        <f>+L9+L10+L11</f>
        <v>1020</v>
      </c>
      <c r="J11" s="108"/>
      <c r="K11" s="105" t="s">
        <v>98</v>
      </c>
      <c r="L11" s="105">
        <v>340</v>
      </c>
      <c r="P11" s="13"/>
      <c r="Q11" s="13"/>
      <c r="R11" s="13"/>
    </row>
    <row r="12" spans="1:18" ht="60" customHeight="1" x14ac:dyDescent="0.15">
      <c r="A12" s="6">
        <f t="shared" si="0"/>
        <v>10</v>
      </c>
      <c r="B12" s="6" t="s">
        <v>12</v>
      </c>
      <c r="C12" s="6"/>
      <c r="D12" s="6"/>
      <c r="E12" s="47" t="s">
        <v>148</v>
      </c>
      <c r="F12" s="36">
        <v>1</v>
      </c>
      <c r="G12" s="125">
        <v>2500</v>
      </c>
      <c r="H12" s="125">
        <f t="shared" si="2"/>
        <v>2500</v>
      </c>
      <c r="I12" s="56">
        <v>3220</v>
      </c>
      <c r="J12" s="108"/>
      <c r="K12" s="105" t="s">
        <v>99</v>
      </c>
      <c r="L12" s="105">
        <v>1132</v>
      </c>
      <c r="P12" s="13"/>
      <c r="Q12" s="13"/>
      <c r="R12" s="13"/>
    </row>
    <row r="13" spans="1:18" ht="60" customHeight="1" x14ac:dyDescent="0.15">
      <c r="A13" s="6">
        <f t="shared" si="0"/>
        <v>11</v>
      </c>
      <c r="B13" s="6"/>
      <c r="C13" s="6"/>
      <c r="D13" s="6"/>
      <c r="E13" s="47"/>
      <c r="F13" s="6"/>
      <c r="G13" s="126"/>
      <c r="H13" s="126"/>
      <c r="I13" s="6"/>
      <c r="J13" s="2"/>
      <c r="K13" s="105" t="s">
        <v>100</v>
      </c>
      <c r="L13" s="105">
        <v>3436</v>
      </c>
      <c r="P13" s="13"/>
      <c r="Q13" s="13"/>
      <c r="R13" s="13"/>
    </row>
    <row r="14" spans="1:18" ht="60" customHeight="1" x14ac:dyDescent="0.15">
      <c r="A14" s="6">
        <f t="shared" si="0"/>
        <v>12</v>
      </c>
      <c r="B14" s="6"/>
      <c r="C14" s="6"/>
      <c r="D14" s="6"/>
      <c r="E14" s="47"/>
      <c r="F14" s="6"/>
      <c r="G14" s="126"/>
      <c r="H14" s="126"/>
      <c r="I14" s="6"/>
      <c r="J14" s="2"/>
      <c r="K14" s="105" t="s">
        <v>102</v>
      </c>
      <c r="L14" s="105"/>
      <c r="P14" s="13"/>
      <c r="Q14" s="13"/>
      <c r="R14" s="13"/>
    </row>
    <row r="15" spans="1:18" ht="60" customHeight="1" x14ac:dyDescent="0.15">
      <c r="A15" s="6">
        <f t="shared" si="0"/>
        <v>13</v>
      </c>
      <c r="B15" s="6"/>
      <c r="C15" s="6"/>
      <c r="D15" s="6"/>
      <c r="E15" s="47"/>
      <c r="F15" s="6"/>
      <c r="G15" s="126"/>
      <c r="H15" s="126"/>
      <c r="I15" s="6"/>
      <c r="J15" s="2"/>
      <c r="K15" s="105" t="s">
        <v>105</v>
      </c>
      <c r="L15" s="105">
        <v>47810</v>
      </c>
      <c r="P15" s="13"/>
      <c r="Q15" s="13"/>
      <c r="R15" s="13"/>
    </row>
    <row r="16" spans="1:18" ht="60" customHeight="1" x14ac:dyDescent="0.15">
      <c r="A16" s="6">
        <f t="shared" si="0"/>
        <v>14</v>
      </c>
      <c r="B16" s="6"/>
      <c r="C16" s="6"/>
      <c r="D16" s="6"/>
      <c r="E16" s="47"/>
      <c r="F16" s="6"/>
      <c r="G16" s="126"/>
      <c r="H16" s="126"/>
      <c r="I16" s="6"/>
      <c r="J16" s="2"/>
      <c r="K16" s="45"/>
      <c r="L16" s="45"/>
      <c r="P16" s="13"/>
      <c r="Q16" s="13"/>
      <c r="R16" s="13"/>
    </row>
    <row r="17" spans="1:18" ht="60" customHeight="1" x14ac:dyDescent="0.15">
      <c r="A17" s="6">
        <f t="shared" si="0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45"/>
      <c r="L17" s="45"/>
      <c r="P17" s="13"/>
      <c r="Q17" s="13"/>
      <c r="R17" s="13"/>
    </row>
    <row r="18" spans="1:18" ht="60" customHeight="1" x14ac:dyDescent="0.15">
      <c r="A18" s="80"/>
      <c r="B18" s="81"/>
      <c r="C18" s="81"/>
      <c r="D18" s="82"/>
      <c r="E18" s="81"/>
      <c r="F18" s="72" t="s">
        <v>6</v>
      </c>
      <c r="G18" s="134">
        <f>SUM(H3:H17)</f>
        <v>139500</v>
      </c>
      <c r="H18" s="134"/>
      <c r="I18" s="81"/>
      <c r="J18" s="3"/>
      <c r="K18" s="45"/>
      <c r="L18" s="45"/>
    </row>
    <row r="19" spans="1:18" ht="50.1" customHeight="1" x14ac:dyDescent="0.15">
      <c r="A19" s="80"/>
      <c r="B19" s="114" t="s">
        <v>58</v>
      </c>
      <c r="C19" s="115">
        <f>+'2017年度イベント予算集計'!E2</f>
        <v>130000</v>
      </c>
      <c r="D19" s="73"/>
      <c r="E19" s="73"/>
      <c r="F19" s="84"/>
      <c r="G19" s="85"/>
      <c r="H19" s="85"/>
      <c r="I19" s="86"/>
      <c r="J19" s="3"/>
      <c r="K19" s="45"/>
      <c r="L19" s="45"/>
    </row>
    <row r="20" spans="1:18" ht="50.1" customHeight="1" x14ac:dyDescent="0.15">
      <c r="A20" s="80"/>
      <c r="B20" s="114" t="s">
        <v>50</v>
      </c>
      <c r="C20" s="115">
        <f>+'2017年度イベント予算集計'!E3</f>
        <v>132070</v>
      </c>
      <c r="D20" s="73"/>
      <c r="E20" s="73"/>
      <c r="F20" s="84"/>
      <c r="G20" s="85"/>
      <c r="H20" s="85"/>
      <c r="I20" s="86"/>
      <c r="J20" s="3"/>
      <c r="K20" s="45"/>
      <c r="L20" s="5"/>
    </row>
    <row r="21" spans="1:18" ht="50.1" customHeight="1" x14ac:dyDescent="0.15">
      <c r="A21" s="88"/>
      <c r="B21" s="114" t="s">
        <v>59</v>
      </c>
      <c r="C21" s="123">
        <f>ROUNDUP(G18,-3)</f>
        <v>140000</v>
      </c>
      <c r="D21" s="89"/>
      <c r="E21" s="90"/>
      <c r="F21" s="91"/>
      <c r="G21" s="135"/>
      <c r="H21" s="135"/>
      <c r="I21" s="92"/>
      <c r="J21" s="3"/>
      <c r="K21" s="4"/>
      <c r="L21" s="5">
        <f>SUM(L3:L20)</f>
        <v>132070</v>
      </c>
    </row>
    <row r="22" spans="1:18" ht="54.95" customHeight="1" x14ac:dyDescent="0.15">
      <c r="I22" s="51">
        <f>SUM(I3:I21)</f>
        <v>132070</v>
      </c>
    </row>
    <row r="23" spans="1:18" ht="54.95" customHeight="1" x14ac:dyDescent="0.15"/>
    <row r="24" spans="1:18" ht="54.95" customHeight="1" x14ac:dyDescent="0.15"/>
    <row r="25" spans="1:18" ht="54.95" customHeight="1" x14ac:dyDescent="0.15"/>
    <row r="26" spans="1:18" ht="54.95" customHeight="1" x14ac:dyDescent="0.15"/>
    <row r="27" spans="1:18" ht="54.95" customHeight="1" x14ac:dyDescent="0.15"/>
    <row r="28" spans="1:18" ht="54.95" customHeight="1" x14ac:dyDescent="0.15"/>
    <row r="29" spans="1:18" ht="54.95" customHeight="1" x14ac:dyDescent="0.15"/>
    <row r="30" spans="1:18" ht="54.95" customHeight="1" x14ac:dyDescent="0.15"/>
    <row r="31" spans="1:18" ht="54.95" customHeight="1" x14ac:dyDescent="0.15"/>
    <row r="32" spans="1:18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</sheetData>
  <mergeCells count="3">
    <mergeCell ref="G18:H18"/>
    <mergeCell ref="G21:H21"/>
    <mergeCell ref="K2:L2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E1" sqref="E1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42.25" customWidth="1"/>
    <col min="16" max="16" width="25.25" customWidth="1"/>
    <col min="17" max="17" width="16.625" bestFit="1" customWidth="1"/>
  </cols>
  <sheetData>
    <row r="1" spans="1:18" ht="54.95" customHeight="1" x14ac:dyDescent="0.8">
      <c r="A1" s="25" t="s">
        <v>187</v>
      </c>
      <c r="B1" s="26"/>
      <c r="C1" s="27"/>
      <c r="D1" s="28"/>
      <c r="E1" s="29" t="s">
        <v>220</v>
      </c>
      <c r="F1" s="22"/>
      <c r="G1" s="22"/>
      <c r="H1" s="23"/>
      <c r="I1" s="24"/>
      <c r="J1" s="1"/>
    </row>
    <row r="2" spans="1:18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8" ht="60" customHeight="1" x14ac:dyDescent="0.15">
      <c r="A3" s="6">
        <v>1</v>
      </c>
      <c r="B3" s="6" t="s">
        <v>151</v>
      </c>
      <c r="C3" s="6"/>
      <c r="D3" s="6"/>
      <c r="E3" s="32"/>
      <c r="F3" s="36">
        <v>1</v>
      </c>
      <c r="G3" s="125">
        <f>+I3</f>
        <v>7800</v>
      </c>
      <c r="H3" s="125">
        <f>F3*G3</f>
        <v>7800</v>
      </c>
      <c r="I3" s="50">
        <f>+L3</f>
        <v>7800</v>
      </c>
      <c r="J3" s="31"/>
      <c r="K3" s="54" t="s">
        <v>152</v>
      </c>
      <c r="L3" s="103">
        <v>7800</v>
      </c>
    </row>
    <row r="4" spans="1:18" ht="60" customHeight="1" x14ac:dyDescent="0.15">
      <c r="A4" s="6">
        <f>A3+1</f>
        <v>2</v>
      </c>
      <c r="B4" s="6" t="s">
        <v>154</v>
      </c>
      <c r="C4" s="6"/>
      <c r="D4" s="6"/>
      <c r="E4" s="32" t="s">
        <v>156</v>
      </c>
      <c r="F4" s="36">
        <v>1</v>
      </c>
      <c r="G4" s="125">
        <v>10000</v>
      </c>
      <c r="H4" s="125">
        <f>F4*G4</f>
        <v>10000</v>
      </c>
      <c r="I4" s="50">
        <f>+L4+L7+L5</f>
        <v>9079</v>
      </c>
      <c r="J4" s="31"/>
      <c r="K4" s="59" t="s">
        <v>71</v>
      </c>
      <c r="L4" s="103">
        <v>1058</v>
      </c>
      <c r="P4" s="13"/>
      <c r="Q4" s="13"/>
      <c r="R4" s="13"/>
    </row>
    <row r="5" spans="1:18" ht="60" customHeight="1" x14ac:dyDescent="0.15">
      <c r="A5" s="6">
        <f t="shared" ref="A5:A17" si="0">A4+1</f>
        <v>3</v>
      </c>
      <c r="B5" s="6" t="s">
        <v>153</v>
      </c>
      <c r="C5" s="6"/>
      <c r="D5" s="6"/>
      <c r="E5" s="32"/>
      <c r="F5" s="36">
        <v>1</v>
      </c>
      <c r="G5" s="125">
        <v>20000</v>
      </c>
      <c r="H5" s="125">
        <f t="shared" ref="H5:H6" si="1">F5*G5</f>
        <v>20000</v>
      </c>
      <c r="I5" s="50">
        <f>+L6</f>
        <v>15880</v>
      </c>
      <c r="J5" s="31"/>
      <c r="K5" s="57" t="s">
        <v>106</v>
      </c>
      <c r="L5" s="103">
        <v>853</v>
      </c>
      <c r="P5" s="13"/>
      <c r="Q5" s="13"/>
      <c r="R5" s="13"/>
    </row>
    <row r="6" spans="1:18" ht="60" customHeight="1" x14ac:dyDescent="0.15">
      <c r="A6" s="6">
        <f t="shared" si="0"/>
        <v>4</v>
      </c>
      <c r="B6" s="6" t="s">
        <v>155</v>
      </c>
      <c r="C6" s="6"/>
      <c r="D6" s="6"/>
      <c r="E6" s="32"/>
      <c r="F6" s="36">
        <v>1</v>
      </c>
      <c r="G6" s="125">
        <v>13000</v>
      </c>
      <c r="H6" s="125">
        <f t="shared" si="1"/>
        <v>13000</v>
      </c>
      <c r="I6" s="50">
        <f>+L8</f>
        <v>12435</v>
      </c>
      <c r="J6" s="31"/>
      <c r="K6" s="57" t="s">
        <v>107</v>
      </c>
      <c r="L6" s="103">
        <v>15880</v>
      </c>
      <c r="P6" s="13"/>
      <c r="Q6" s="13"/>
      <c r="R6" s="13"/>
    </row>
    <row r="7" spans="1:18" ht="60" customHeight="1" x14ac:dyDescent="0.15">
      <c r="A7" s="6">
        <f t="shared" si="0"/>
        <v>5</v>
      </c>
      <c r="B7" s="6" t="s">
        <v>12</v>
      </c>
      <c r="C7" s="6"/>
      <c r="D7" s="6"/>
      <c r="E7" s="32"/>
      <c r="F7" s="36">
        <v>1</v>
      </c>
      <c r="G7" s="125">
        <v>500</v>
      </c>
      <c r="H7" s="125">
        <f t="shared" ref="H7" si="2">F7*G7</f>
        <v>500</v>
      </c>
      <c r="I7" s="50"/>
      <c r="J7" s="2"/>
      <c r="K7" s="57" t="s">
        <v>71</v>
      </c>
      <c r="L7" s="103">
        <v>7168</v>
      </c>
      <c r="P7" s="13"/>
      <c r="Q7" s="13"/>
      <c r="R7" s="13"/>
    </row>
    <row r="8" spans="1:18" ht="60" customHeight="1" x14ac:dyDescent="0.15">
      <c r="A8" s="6">
        <f t="shared" si="0"/>
        <v>6</v>
      </c>
      <c r="B8" s="6"/>
      <c r="C8" s="6"/>
      <c r="D8" s="6"/>
      <c r="E8" s="47"/>
      <c r="F8" s="36"/>
      <c r="G8" s="125"/>
      <c r="H8" s="125"/>
      <c r="I8" s="50"/>
      <c r="J8" s="2"/>
      <c r="K8" s="59" t="s">
        <v>108</v>
      </c>
      <c r="L8" s="103">
        <v>12435</v>
      </c>
      <c r="P8" s="13"/>
      <c r="Q8" s="13"/>
      <c r="R8" s="13"/>
    </row>
    <row r="9" spans="1:18" ht="60" customHeight="1" x14ac:dyDescent="0.15">
      <c r="A9" s="6">
        <f t="shared" si="0"/>
        <v>7</v>
      </c>
      <c r="B9" s="6"/>
      <c r="C9" s="6"/>
      <c r="D9" s="6"/>
      <c r="E9" s="47"/>
      <c r="F9" s="36"/>
      <c r="G9" s="125"/>
      <c r="H9" s="125"/>
      <c r="I9" s="50"/>
      <c r="J9" s="2"/>
      <c r="K9" s="59"/>
      <c r="L9" s="95"/>
      <c r="P9" s="13"/>
      <c r="Q9" s="13"/>
      <c r="R9" s="13"/>
    </row>
    <row r="10" spans="1:18" ht="60" customHeight="1" x14ac:dyDescent="0.15">
      <c r="A10" s="6">
        <f t="shared" si="0"/>
        <v>8</v>
      </c>
      <c r="B10" s="6"/>
      <c r="C10" s="6"/>
      <c r="D10" s="6"/>
      <c r="E10" s="47"/>
      <c r="F10" s="36"/>
      <c r="G10" s="125"/>
      <c r="H10" s="125"/>
      <c r="I10" s="50"/>
      <c r="J10" s="2"/>
      <c r="K10" s="59"/>
      <c r="L10" s="95"/>
      <c r="P10" s="13"/>
      <c r="Q10" s="13"/>
      <c r="R10" s="13"/>
    </row>
    <row r="11" spans="1:18" ht="60" customHeight="1" x14ac:dyDescent="0.15">
      <c r="A11" s="6">
        <f t="shared" si="0"/>
        <v>9</v>
      </c>
      <c r="B11" s="6"/>
      <c r="C11" s="6"/>
      <c r="D11" s="6"/>
      <c r="E11" s="47"/>
      <c r="F11" s="36"/>
      <c r="G11" s="125"/>
      <c r="H11" s="125"/>
      <c r="I11" s="50"/>
      <c r="J11" s="2"/>
      <c r="K11" s="59"/>
      <c r="L11" s="95"/>
      <c r="P11" s="13"/>
      <c r="Q11" s="13"/>
      <c r="R11" s="13"/>
    </row>
    <row r="12" spans="1:18" ht="60" customHeight="1" x14ac:dyDescent="0.15">
      <c r="A12" s="6">
        <f t="shared" si="0"/>
        <v>10</v>
      </c>
      <c r="B12" s="6"/>
      <c r="C12" s="6"/>
      <c r="D12" s="6"/>
      <c r="E12" s="47"/>
      <c r="F12" s="36"/>
      <c r="G12" s="125"/>
      <c r="H12" s="125"/>
      <c r="I12" s="50"/>
      <c r="J12" s="2"/>
      <c r="K12" s="59"/>
      <c r="L12" s="95"/>
      <c r="P12" s="13"/>
      <c r="Q12" s="13"/>
      <c r="R12" s="13"/>
    </row>
    <row r="13" spans="1:18" ht="60" customHeight="1" x14ac:dyDescent="0.15">
      <c r="A13" s="6">
        <f t="shared" si="0"/>
        <v>11</v>
      </c>
      <c r="B13" s="6"/>
      <c r="C13" s="6"/>
      <c r="D13" s="6"/>
      <c r="E13" s="47"/>
      <c r="F13" s="6"/>
      <c r="G13" s="126"/>
      <c r="H13" s="126"/>
      <c r="I13" s="6"/>
      <c r="J13" s="2"/>
      <c r="K13" s="49"/>
      <c r="L13" s="16"/>
      <c r="P13" s="13"/>
      <c r="Q13" s="13"/>
      <c r="R13" s="13"/>
    </row>
    <row r="14" spans="1:18" ht="60" customHeight="1" x14ac:dyDescent="0.15">
      <c r="A14" s="6">
        <f t="shared" si="0"/>
        <v>12</v>
      </c>
      <c r="B14" s="6"/>
      <c r="C14" s="6"/>
      <c r="D14" s="6"/>
      <c r="E14" s="47"/>
      <c r="F14" s="6"/>
      <c r="G14" s="126"/>
      <c r="H14" s="126"/>
      <c r="I14" s="6"/>
      <c r="J14" s="2"/>
      <c r="K14" s="45"/>
      <c r="L14" s="16"/>
      <c r="P14" s="13"/>
      <c r="Q14" s="13"/>
      <c r="R14" s="13"/>
    </row>
    <row r="15" spans="1:18" ht="60" customHeight="1" x14ac:dyDescent="0.15">
      <c r="A15" s="6">
        <f t="shared" si="0"/>
        <v>13</v>
      </c>
      <c r="B15" s="6"/>
      <c r="C15" s="6"/>
      <c r="D15" s="6"/>
      <c r="E15" s="47"/>
      <c r="F15" s="6"/>
      <c r="G15" s="126"/>
      <c r="H15" s="126"/>
      <c r="I15" s="6"/>
      <c r="J15" s="2"/>
      <c r="K15" s="49"/>
      <c r="L15" s="16"/>
      <c r="P15" s="13"/>
      <c r="Q15" s="13"/>
      <c r="R15" s="13"/>
    </row>
    <row r="16" spans="1:18" ht="60" customHeight="1" x14ac:dyDescent="0.15">
      <c r="A16" s="6">
        <f t="shared" si="0"/>
        <v>14</v>
      </c>
      <c r="B16" s="6"/>
      <c r="C16" s="6"/>
      <c r="D16" s="6"/>
      <c r="E16" s="47"/>
      <c r="F16" s="6"/>
      <c r="G16" s="126"/>
      <c r="H16" s="126"/>
      <c r="I16" s="6"/>
      <c r="J16" s="2"/>
      <c r="K16" s="45"/>
      <c r="L16" s="16"/>
      <c r="P16" s="13"/>
      <c r="Q16" s="13"/>
      <c r="R16" s="13"/>
    </row>
    <row r="17" spans="1:18" ht="60" customHeight="1" x14ac:dyDescent="0.15">
      <c r="A17" s="6">
        <f t="shared" si="0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45"/>
      <c r="L17" s="16"/>
      <c r="P17" s="13"/>
      <c r="Q17" s="13"/>
      <c r="R17" s="13"/>
    </row>
    <row r="18" spans="1:18" ht="60" customHeight="1" x14ac:dyDescent="0.15">
      <c r="A18" s="80"/>
      <c r="B18" s="81"/>
      <c r="C18" s="81"/>
      <c r="D18" s="82"/>
      <c r="E18" s="81"/>
      <c r="F18" s="72" t="s">
        <v>6</v>
      </c>
      <c r="G18" s="134">
        <f>SUM(H3:H17)</f>
        <v>51300</v>
      </c>
      <c r="H18" s="134"/>
      <c r="I18" s="81"/>
      <c r="J18" s="3"/>
      <c r="K18" s="45"/>
      <c r="L18" s="4"/>
    </row>
    <row r="19" spans="1:18" ht="50.1" customHeight="1" x14ac:dyDescent="0.15">
      <c r="A19" s="80"/>
      <c r="B19" s="114" t="s">
        <v>58</v>
      </c>
      <c r="C19" s="115">
        <v>60000</v>
      </c>
      <c r="D19" s="73"/>
      <c r="E19" s="73"/>
      <c r="F19" s="84"/>
      <c r="G19" s="85"/>
      <c r="H19" s="85"/>
      <c r="I19" s="86"/>
      <c r="J19" s="3"/>
      <c r="K19" s="45"/>
      <c r="L19" s="4"/>
    </row>
    <row r="20" spans="1:18" ht="50.1" customHeight="1" x14ac:dyDescent="0.15">
      <c r="A20" s="80"/>
      <c r="B20" s="114" t="s">
        <v>50</v>
      </c>
      <c r="C20" s="124">
        <v>45194</v>
      </c>
      <c r="D20" s="73"/>
      <c r="E20" s="73"/>
      <c r="F20" s="84"/>
      <c r="G20" s="85"/>
      <c r="H20" s="85"/>
      <c r="I20" s="86"/>
      <c r="J20" s="3"/>
      <c r="K20" s="45"/>
      <c r="L20" s="4"/>
    </row>
    <row r="21" spans="1:18" ht="50.1" customHeight="1" x14ac:dyDescent="0.15">
      <c r="A21" s="88"/>
      <c r="B21" s="114" t="s">
        <v>59</v>
      </c>
      <c r="C21" s="123">
        <f>ROUNDUP(G18,-3)</f>
        <v>52000</v>
      </c>
      <c r="D21" s="89"/>
      <c r="E21" s="90"/>
      <c r="F21" s="91"/>
      <c r="G21" s="135"/>
      <c r="H21" s="135"/>
      <c r="I21" s="92"/>
      <c r="J21" s="3"/>
      <c r="K21" s="4"/>
      <c r="L21" s="5">
        <f>SUM(L3:L20)</f>
        <v>45194</v>
      </c>
    </row>
    <row r="22" spans="1:18" ht="54.95" customHeight="1" x14ac:dyDescent="0.15">
      <c r="I22" s="51">
        <f>SUM(I3:I21)</f>
        <v>45194</v>
      </c>
      <c r="J22" s="3"/>
      <c r="K22" s="46"/>
    </row>
    <row r="23" spans="1:18" ht="54.95" customHeight="1" x14ac:dyDescent="0.15"/>
    <row r="24" spans="1:18" ht="54.95" customHeight="1" x14ac:dyDescent="0.15"/>
    <row r="25" spans="1:18" ht="54.95" customHeight="1" x14ac:dyDescent="0.15"/>
    <row r="26" spans="1:18" ht="54.95" customHeight="1" x14ac:dyDescent="0.15"/>
    <row r="27" spans="1:18" ht="54.95" customHeight="1" x14ac:dyDescent="0.15"/>
    <row r="28" spans="1:18" ht="54.95" customHeight="1" x14ac:dyDescent="0.15"/>
    <row r="29" spans="1:18" ht="54.95" customHeight="1" x14ac:dyDescent="0.15"/>
    <row r="30" spans="1:18" ht="54.95" customHeight="1" x14ac:dyDescent="0.15"/>
    <row r="31" spans="1:18" ht="54.95" customHeight="1" x14ac:dyDescent="0.15"/>
    <row r="32" spans="1:18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K1" sqref="K1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44.125" customWidth="1"/>
    <col min="16" max="16" width="25.25" customWidth="1"/>
    <col min="17" max="17" width="16.625" bestFit="1" customWidth="1"/>
  </cols>
  <sheetData>
    <row r="1" spans="1:18" ht="54.95" customHeight="1" x14ac:dyDescent="0.8">
      <c r="A1" s="25" t="s">
        <v>188</v>
      </c>
      <c r="B1" s="26"/>
      <c r="C1" s="27"/>
      <c r="D1" s="28"/>
      <c r="E1" s="29" t="s">
        <v>245</v>
      </c>
      <c r="F1" s="22"/>
      <c r="G1" s="22"/>
      <c r="H1" s="23"/>
      <c r="I1" s="24"/>
      <c r="J1" s="1"/>
      <c r="K1" s="52"/>
    </row>
    <row r="2" spans="1:18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8" t="s">
        <v>164</v>
      </c>
      <c r="L2" s="101"/>
    </row>
    <row r="3" spans="1:18" ht="60" customHeight="1" x14ac:dyDescent="0.15">
      <c r="A3" s="6">
        <v>1</v>
      </c>
      <c r="B3" s="75" t="s">
        <v>166</v>
      </c>
      <c r="C3" s="8"/>
      <c r="D3" s="8"/>
      <c r="E3" s="55" t="s">
        <v>165</v>
      </c>
      <c r="F3" s="76">
        <v>1</v>
      </c>
      <c r="G3" s="127">
        <v>16000</v>
      </c>
      <c r="H3" s="127">
        <f>F3*G3</f>
        <v>16000</v>
      </c>
      <c r="I3" s="56">
        <f>L3+L6+L8</f>
        <v>14986</v>
      </c>
      <c r="J3" s="31"/>
      <c r="K3" s="54" t="s">
        <v>158</v>
      </c>
      <c r="L3" s="102">
        <v>1851</v>
      </c>
    </row>
    <row r="4" spans="1:18" ht="60" customHeight="1" x14ac:dyDescent="0.15">
      <c r="A4" s="6">
        <f>A3+1</f>
        <v>2</v>
      </c>
      <c r="B4" s="71" t="s">
        <v>168</v>
      </c>
      <c r="C4" s="8"/>
      <c r="D4" s="8"/>
      <c r="E4" s="55" t="s">
        <v>167</v>
      </c>
      <c r="F4" s="76">
        <v>1</v>
      </c>
      <c r="G4" s="127">
        <v>60000</v>
      </c>
      <c r="H4" s="127">
        <f t="shared" ref="H4" si="0">F4*G4</f>
        <v>60000</v>
      </c>
      <c r="I4" s="56">
        <f>L4+L5</f>
        <v>58564</v>
      </c>
      <c r="J4" s="31"/>
      <c r="K4" s="57" t="s">
        <v>159</v>
      </c>
      <c r="L4" s="102">
        <v>16401</v>
      </c>
      <c r="P4" s="13"/>
      <c r="Q4" s="13"/>
      <c r="R4" s="13"/>
    </row>
    <row r="5" spans="1:18" ht="60" customHeight="1" x14ac:dyDescent="0.15">
      <c r="A5" s="6">
        <f t="shared" ref="A5:A17" si="1">A4+1</f>
        <v>3</v>
      </c>
      <c r="B5" s="58" t="s">
        <v>141</v>
      </c>
      <c r="C5" s="8"/>
      <c r="D5" s="8"/>
      <c r="E5" s="55" t="s">
        <v>142</v>
      </c>
      <c r="F5" s="76">
        <v>1</v>
      </c>
      <c r="G5" s="127">
        <v>2000</v>
      </c>
      <c r="H5" s="127">
        <f t="shared" ref="H5:H7" si="2">F5*G5</f>
        <v>2000</v>
      </c>
      <c r="I5" s="56">
        <f>+L9</f>
        <v>1944</v>
      </c>
      <c r="J5" s="31"/>
      <c r="K5" s="57" t="s">
        <v>159</v>
      </c>
      <c r="L5" s="102">
        <v>42163</v>
      </c>
      <c r="P5" s="13"/>
      <c r="Q5" s="13"/>
      <c r="R5" s="13"/>
    </row>
    <row r="6" spans="1:18" ht="60" customHeight="1" x14ac:dyDescent="0.15">
      <c r="A6" s="6">
        <f t="shared" si="1"/>
        <v>4</v>
      </c>
      <c r="B6" s="77" t="s">
        <v>161</v>
      </c>
      <c r="C6" s="8"/>
      <c r="D6" s="8"/>
      <c r="E6" s="55"/>
      <c r="F6" s="76">
        <v>1</v>
      </c>
      <c r="G6" s="127">
        <v>500</v>
      </c>
      <c r="H6" s="127">
        <f t="shared" si="2"/>
        <v>500</v>
      </c>
      <c r="I6" s="56">
        <f>+L7</f>
        <v>330</v>
      </c>
      <c r="J6" s="31"/>
      <c r="K6" s="57" t="s">
        <v>160</v>
      </c>
      <c r="L6" s="102">
        <v>10273</v>
      </c>
      <c r="P6" s="13"/>
      <c r="Q6" s="13"/>
      <c r="R6" s="13"/>
    </row>
    <row r="7" spans="1:18" ht="60" customHeight="1" x14ac:dyDescent="0.15">
      <c r="A7" s="6">
        <f t="shared" si="1"/>
        <v>5</v>
      </c>
      <c r="B7" s="58" t="s">
        <v>12</v>
      </c>
      <c r="C7" s="8"/>
      <c r="D7" s="8"/>
      <c r="E7" s="60" t="s">
        <v>148</v>
      </c>
      <c r="F7" s="76">
        <v>1</v>
      </c>
      <c r="G7" s="127">
        <v>1500</v>
      </c>
      <c r="H7" s="127">
        <f t="shared" si="2"/>
        <v>1500</v>
      </c>
      <c r="I7" s="56"/>
      <c r="J7" s="2"/>
      <c r="K7" s="59" t="s">
        <v>161</v>
      </c>
      <c r="L7" s="102">
        <v>330</v>
      </c>
      <c r="P7" s="13"/>
      <c r="Q7" s="13"/>
      <c r="R7" s="13"/>
    </row>
    <row r="8" spans="1:18" ht="60" customHeight="1" x14ac:dyDescent="0.15">
      <c r="A8" s="6">
        <f t="shared" si="1"/>
        <v>6</v>
      </c>
      <c r="B8" s="78"/>
      <c r="C8" s="6"/>
      <c r="D8" s="6"/>
      <c r="E8" s="47"/>
      <c r="F8" s="36"/>
      <c r="G8" s="125"/>
      <c r="H8" s="125"/>
      <c r="I8" s="50"/>
      <c r="J8" s="2"/>
      <c r="K8" s="59" t="s">
        <v>162</v>
      </c>
      <c r="L8" s="102">
        <v>2862</v>
      </c>
      <c r="P8" s="13"/>
      <c r="Q8" s="13"/>
      <c r="R8" s="13"/>
    </row>
    <row r="9" spans="1:18" ht="60" customHeight="1" x14ac:dyDescent="0.15">
      <c r="A9" s="6">
        <f t="shared" si="1"/>
        <v>7</v>
      </c>
      <c r="B9" s="79"/>
      <c r="C9" s="6"/>
      <c r="D9" s="6"/>
      <c r="E9" s="47"/>
      <c r="F9" s="36"/>
      <c r="G9" s="125"/>
      <c r="H9" s="125"/>
      <c r="I9" s="50"/>
      <c r="J9" s="2"/>
      <c r="K9" s="59" t="s">
        <v>163</v>
      </c>
      <c r="L9" s="102">
        <v>1944</v>
      </c>
      <c r="P9" s="13"/>
      <c r="Q9" s="13"/>
      <c r="R9" s="13"/>
    </row>
    <row r="10" spans="1:18" ht="60" customHeight="1" x14ac:dyDescent="0.15">
      <c r="A10" s="6">
        <f t="shared" si="1"/>
        <v>8</v>
      </c>
      <c r="B10" s="79"/>
      <c r="C10" s="6"/>
      <c r="D10" s="6"/>
      <c r="E10" s="47"/>
      <c r="F10" s="36"/>
      <c r="G10" s="125"/>
      <c r="H10" s="125"/>
      <c r="I10" s="50"/>
      <c r="J10" s="2"/>
      <c r="K10" s="49"/>
      <c r="L10" s="53"/>
      <c r="P10" s="13"/>
      <c r="Q10" s="13"/>
      <c r="R10" s="13"/>
    </row>
    <row r="11" spans="1:18" ht="60" customHeight="1" x14ac:dyDescent="0.15">
      <c r="A11" s="6">
        <f t="shared" si="1"/>
        <v>9</v>
      </c>
      <c r="B11" s="6"/>
      <c r="C11" s="6"/>
      <c r="D11" s="6"/>
      <c r="E11" s="47"/>
      <c r="F11" s="36"/>
      <c r="G11" s="125"/>
      <c r="H11" s="125"/>
      <c r="I11" s="50"/>
      <c r="J11" s="2"/>
      <c r="K11" s="49"/>
      <c r="L11" s="53"/>
      <c r="P11" s="13"/>
      <c r="Q11" s="13"/>
      <c r="R11" s="13"/>
    </row>
    <row r="12" spans="1:18" ht="60" customHeight="1" x14ac:dyDescent="0.15">
      <c r="A12" s="6">
        <f t="shared" si="1"/>
        <v>10</v>
      </c>
      <c r="B12" s="6"/>
      <c r="C12" s="6"/>
      <c r="D12" s="6"/>
      <c r="E12" s="47"/>
      <c r="F12" s="36"/>
      <c r="G12" s="125"/>
      <c r="H12" s="125"/>
      <c r="I12" s="50"/>
      <c r="J12" s="2"/>
      <c r="K12" s="49"/>
      <c r="L12" s="15"/>
      <c r="P12" s="13"/>
      <c r="Q12" s="13"/>
      <c r="R12" s="13"/>
    </row>
    <row r="13" spans="1:18" ht="60" customHeight="1" x14ac:dyDescent="0.15">
      <c r="A13" s="6">
        <f t="shared" si="1"/>
        <v>11</v>
      </c>
      <c r="B13" s="6"/>
      <c r="C13" s="6"/>
      <c r="D13" s="6"/>
      <c r="E13" s="47"/>
      <c r="F13" s="6"/>
      <c r="G13" s="126"/>
      <c r="H13" s="126"/>
      <c r="I13" s="6"/>
      <c r="J13" s="2"/>
      <c r="K13" s="49"/>
      <c r="L13" s="15"/>
      <c r="P13" s="13"/>
      <c r="Q13" s="13"/>
      <c r="R13" s="13"/>
    </row>
    <row r="14" spans="1:18" ht="60" customHeight="1" x14ac:dyDescent="0.15">
      <c r="A14" s="6">
        <f t="shared" si="1"/>
        <v>12</v>
      </c>
      <c r="B14" s="6"/>
      <c r="C14" s="6"/>
      <c r="D14" s="6"/>
      <c r="E14" s="47"/>
      <c r="F14" s="6"/>
      <c r="G14" s="126"/>
      <c r="H14" s="126"/>
      <c r="I14" s="6"/>
      <c r="J14" s="2"/>
      <c r="K14" s="45"/>
      <c r="L14" s="15"/>
      <c r="P14" s="13"/>
      <c r="Q14" s="13"/>
      <c r="R14" s="13"/>
    </row>
    <row r="15" spans="1:18" ht="60" customHeight="1" x14ac:dyDescent="0.15">
      <c r="A15" s="6">
        <f t="shared" si="1"/>
        <v>13</v>
      </c>
      <c r="B15" s="6"/>
      <c r="C15" s="6"/>
      <c r="D15" s="6"/>
      <c r="E15" s="47"/>
      <c r="F15" s="6"/>
      <c r="G15" s="126"/>
      <c r="H15" s="126"/>
      <c r="I15" s="6"/>
      <c r="J15" s="2"/>
      <c r="K15" s="49"/>
      <c r="L15" s="15"/>
      <c r="P15" s="13"/>
      <c r="Q15" s="13"/>
      <c r="R15" s="13"/>
    </row>
    <row r="16" spans="1:18" ht="60" customHeight="1" x14ac:dyDescent="0.15">
      <c r="A16" s="6">
        <f t="shared" si="1"/>
        <v>14</v>
      </c>
      <c r="B16" s="6"/>
      <c r="C16" s="6"/>
      <c r="D16" s="6"/>
      <c r="E16" s="47"/>
      <c r="F16" s="6"/>
      <c r="G16" s="126"/>
      <c r="H16" s="126"/>
      <c r="I16" s="6"/>
      <c r="J16" s="2"/>
      <c r="K16" s="45"/>
      <c r="L16" s="15"/>
      <c r="P16" s="13"/>
      <c r="Q16" s="13"/>
      <c r="R16" s="13"/>
    </row>
    <row r="17" spans="1:18" ht="60" customHeight="1" x14ac:dyDescent="0.15">
      <c r="A17" s="6">
        <f t="shared" si="1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45"/>
      <c r="L17" s="15"/>
      <c r="P17" s="13"/>
      <c r="Q17" s="13"/>
      <c r="R17" s="13"/>
    </row>
    <row r="18" spans="1:18" ht="60" customHeight="1" x14ac:dyDescent="0.15">
      <c r="A18" s="80"/>
      <c r="B18" s="81"/>
      <c r="C18" s="81"/>
      <c r="D18" s="82"/>
      <c r="E18" s="81"/>
      <c r="F18" s="72" t="s">
        <v>6</v>
      </c>
      <c r="G18" s="134">
        <f>SUM(H3:H17)</f>
        <v>80000</v>
      </c>
      <c r="H18" s="134"/>
      <c r="I18" s="81"/>
      <c r="J18" s="3"/>
      <c r="K18" s="45"/>
      <c r="L18" s="4"/>
    </row>
    <row r="19" spans="1:18" ht="50.1" customHeight="1" x14ac:dyDescent="0.15">
      <c r="A19" s="80"/>
      <c r="B19" s="114" t="s">
        <v>58</v>
      </c>
      <c r="C19" s="115">
        <v>80000</v>
      </c>
      <c r="D19" s="73"/>
      <c r="E19" s="73"/>
      <c r="F19" s="84"/>
      <c r="G19" s="85"/>
      <c r="H19" s="85"/>
      <c r="I19" s="86"/>
      <c r="J19" s="3"/>
      <c r="K19" s="45"/>
      <c r="L19" s="4"/>
    </row>
    <row r="20" spans="1:18" ht="50.1" customHeight="1" x14ac:dyDescent="0.15">
      <c r="A20" s="80"/>
      <c r="B20" s="114" t="s">
        <v>157</v>
      </c>
      <c r="C20" s="116">
        <v>75824</v>
      </c>
      <c r="D20" s="73"/>
      <c r="E20" s="73"/>
      <c r="F20" s="84"/>
      <c r="G20" s="85"/>
      <c r="H20" s="85"/>
      <c r="I20" s="86"/>
      <c r="J20" s="3"/>
      <c r="K20" s="45"/>
      <c r="L20" s="4"/>
    </row>
    <row r="21" spans="1:18" ht="50.1" customHeight="1" x14ac:dyDescent="0.15">
      <c r="A21" s="88"/>
      <c r="B21" s="114" t="s">
        <v>59</v>
      </c>
      <c r="C21" s="117">
        <f>ROUNDUP(G18,-3)</f>
        <v>80000</v>
      </c>
      <c r="D21" s="89"/>
      <c r="E21" s="90"/>
      <c r="F21" s="91"/>
      <c r="G21" s="135"/>
      <c r="H21" s="135"/>
      <c r="I21" s="92"/>
      <c r="J21" s="3"/>
      <c r="K21" s="4"/>
      <c r="L21" s="5">
        <f>SUM(L3:L20)</f>
        <v>75824</v>
      </c>
    </row>
    <row r="22" spans="1:18" ht="54.95" customHeight="1" x14ac:dyDescent="0.15">
      <c r="I22" s="51">
        <f>SUM(I3:I21)</f>
        <v>75824</v>
      </c>
      <c r="J22" s="3"/>
      <c r="K22" s="46"/>
    </row>
    <row r="23" spans="1:18" ht="54.95" customHeight="1" x14ac:dyDescent="0.15"/>
    <row r="24" spans="1:18" ht="54.95" customHeight="1" x14ac:dyDescent="0.15"/>
    <row r="25" spans="1:18" ht="54.95" customHeight="1" x14ac:dyDescent="0.15"/>
    <row r="26" spans="1:18" ht="54.95" customHeight="1" x14ac:dyDescent="0.15"/>
    <row r="27" spans="1:18" ht="54.95" customHeight="1" x14ac:dyDescent="0.15"/>
    <row r="28" spans="1:18" ht="54.95" customHeight="1" x14ac:dyDescent="0.15"/>
    <row r="29" spans="1:18" ht="54.95" customHeight="1" x14ac:dyDescent="0.15"/>
    <row r="30" spans="1:18" ht="54.95" customHeight="1" x14ac:dyDescent="0.15"/>
    <row r="31" spans="1:18" ht="54.95" customHeight="1" x14ac:dyDescent="0.15"/>
    <row r="32" spans="1:18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K6" sqref="K6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186</v>
      </c>
      <c r="B1" s="26"/>
      <c r="C1" s="27"/>
      <c r="D1" s="28"/>
      <c r="E1" s="29" t="s">
        <v>220</v>
      </c>
      <c r="F1" s="22"/>
      <c r="G1" s="22"/>
      <c r="H1" s="23"/>
      <c r="I1" s="24"/>
      <c r="J1" s="1"/>
      <c r="K1" s="52"/>
    </row>
    <row r="2" spans="1:14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4" ht="60" customHeight="1" x14ac:dyDescent="0.15">
      <c r="A3" s="8">
        <v>1</v>
      </c>
      <c r="B3" s="71" t="s">
        <v>169</v>
      </c>
      <c r="C3" s="8"/>
      <c r="D3" s="8"/>
      <c r="E3" s="55" t="s">
        <v>170</v>
      </c>
      <c r="F3" s="76">
        <v>1</v>
      </c>
      <c r="G3" s="127">
        <v>3000</v>
      </c>
      <c r="H3" s="127">
        <f>F3*G3</f>
        <v>3000</v>
      </c>
      <c r="I3" s="56">
        <f>+L3</f>
        <v>1865</v>
      </c>
      <c r="J3" s="31"/>
      <c r="K3" s="54" t="s">
        <v>110</v>
      </c>
      <c r="L3" s="95">
        <v>1865</v>
      </c>
    </row>
    <row r="4" spans="1:14" ht="60" customHeight="1" x14ac:dyDescent="0.15">
      <c r="A4" s="8">
        <f>A3+1</f>
        <v>2</v>
      </c>
      <c r="B4" s="71" t="s">
        <v>111</v>
      </c>
      <c r="C4" s="8"/>
      <c r="D4" s="8"/>
      <c r="E4" s="55"/>
      <c r="F4" s="76">
        <v>1</v>
      </c>
      <c r="G4" s="127">
        <v>100000</v>
      </c>
      <c r="H4" s="127">
        <f t="shared" ref="H4" si="0">F4*G4</f>
        <v>100000</v>
      </c>
      <c r="I4" s="56">
        <f t="shared" ref="I4:I5" si="1">+L4</f>
        <v>50000</v>
      </c>
      <c r="J4" s="31"/>
      <c r="K4" s="57" t="s">
        <v>111</v>
      </c>
      <c r="L4" s="95">
        <v>50000</v>
      </c>
      <c r="M4" s="13"/>
      <c r="N4" s="13"/>
    </row>
    <row r="5" spans="1:14" ht="60" customHeight="1" x14ac:dyDescent="0.15">
      <c r="A5" s="8">
        <f t="shared" ref="A5:A17" si="2">A4+1</f>
        <v>3</v>
      </c>
      <c r="B5" s="71" t="s">
        <v>89</v>
      </c>
      <c r="C5" s="8"/>
      <c r="D5" s="8"/>
      <c r="E5" s="60" t="s">
        <v>148</v>
      </c>
      <c r="F5" s="76">
        <v>1</v>
      </c>
      <c r="G5" s="127">
        <v>1500</v>
      </c>
      <c r="H5" s="127">
        <f t="shared" ref="H5" si="3">F5*G5</f>
        <v>1500</v>
      </c>
      <c r="I5" s="56">
        <f t="shared" si="1"/>
        <v>1400</v>
      </c>
      <c r="J5" s="31"/>
      <c r="K5" s="57" t="s">
        <v>89</v>
      </c>
      <c r="L5" s="95">
        <v>1400</v>
      </c>
      <c r="M5" s="13"/>
      <c r="N5" s="13"/>
    </row>
    <row r="6" spans="1:14" ht="60" customHeight="1" x14ac:dyDescent="0.15">
      <c r="A6" s="8">
        <f t="shared" si="2"/>
        <v>4</v>
      </c>
      <c r="B6" s="77"/>
      <c r="C6" s="8"/>
      <c r="D6" s="8"/>
      <c r="E6" s="55"/>
      <c r="F6" s="76"/>
      <c r="G6" s="127"/>
      <c r="H6" s="127"/>
      <c r="I6" s="56"/>
      <c r="J6" s="31"/>
      <c r="K6" s="48"/>
      <c r="L6" s="14"/>
      <c r="M6" s="13"/>
      <c r="N6" s="13"/>
    </row>
    <row r="7" spans="1:14" ht="60" customHeight="1" x14ac:dyDescent="0.15">
      <c r="A7" s="8">
        <f t="shared" si="2"/>
        <v>5</v>
      </c>
      <c r="B7" s="58"/>
      <c r="C7" s="8"/>
      <c r="D7" s="8"/>
      <c r="E7" s="60"/>
      <c r="F7" s="76"/>
      <c r="G7" s="127"/>
      <c r="H7" s="127"/>
      <c r="I7" s="56"/>
      <c r="J7" s="2"/>
      <c r="K7" s="45"/>
      <c r="L7" s="14"/>
      <c r="M7" s="13"/>
      <c r="N7" s="13"/>
    </row>
    <row r="8" spans="1:14" ht="60" customHeight="1" x14ac:dyDescent="0.15">
      <c r="A8" s="8">
        <f t="shared" si="2"/>
        <v>6</v>
      </c>
      <c r="B8" s="78"/>
      <c r="C8" s="6"/>
      <c r="D8" s="6"/>
      <c r="E8" s="47"/>
      <c r="F8" s="36"/>
      <c r="G8" s="125"/>
      <c r="H8" s="125"/>
      <c r="I8" s="50"/>
      <c r="J8" s="2"/>
      <c r="K8" s="49"/>
      <c r="L8" s="14"/>
      <c r="M8" s="13"/>
      <c r="N8" s="13"/>
    </row>
    <row r="9" spans="1:14" ht="60" customHeight="1" x14ac:dyDescent="0.15">
      <c r="A9" s="8">
        <f t="shared" si="2"/>
        <v>7</v>
      </c>
      <c r="B9" s="79"/>
      <c r="C9" s="6"/>
      <c r="D9" s="6"/>
      <c r="E9" s="47"/>
      <c r="F9" s="36"/>
      <c r="G9" s="125"/>
      <c r="H9" s="125"/>
      <c r="I9" s="50"/>
      <c r="J9" s="2"/>
      <c r="K9" s="49"/>
      <c r="L9" s="14"/>
      <c r="M9" s="13"/>
      <c r="N9" s="13"/>
    </row>
    <row r="10" spans="1:14" ht="60" customHeight="1" x14ac:dyDescent="0.15">
      <c r="A10" s="8">
        <f t="shared" si="2"/>
        <v>8</v>
      </c>
      <c r="B10" s="79"/>
      <c r="C10" s="6"/>
      <c r="D10" s="6"/>
      <c r="E10" s="47"/>
      <c r="F10" s="36"/>
      <c r="G10" s="125"/>
      <c r="H10" s="125"/>
      <c r="I10" s="50"/>
      <c r="J10" s="2"/>
      <c r="K10" s="49"/>
      <c r="L10" s="14"/>
      <c r="M10" s="13"/>
      <c r="N10" s="13"/>
    </row>
    <row r="11" spans="1:14" ht="60" customHeight="1" x14ac:dyDescent="0.15">
      <c r="A11" s="8">
        <f t="shared" si="2"/>
        <v>9</v>
      </c>
      <c r="B11" s="6"/>
      <c r="C11" s="6"/>
      <c r="D11" s="6"/>
      <c r="E11" s="47"/>
      <c r="F11" s="36"/>
      <c r="G11" s="125"/>
      <c r="H11" s="125"/>
      <c r="I11" s="50"/>
      <c r="J11" s="2"/>
      <c r="K11" s="49"/>
      <c r="L11" s="14"/>
      <c r="M11" s="13"/>
      <c r="N11" s="13"/>
    </row>
    <row r="12" spans="1:14" ht="60" customHeight="1" x14ac:dyDescent="0.15">
      <c r="A12" s="8">
        <f t="shared" si="2"/>
        <v>10</v>
      </c>
      <c r="B12" s="6"/>
      <c r="C12" s="6"/>
      <c r="D12" s="6"/>
      <c r="E12" s="47"/>
      <c r="F12" s="36"/>
      <c r="G12" s="125"/>
      <c r="H12" s="125"/>
      <c r="I12" s="50"/>
      <c r="J12" s="2"/>
      <c r="K12" s="49"/>
      <c r="L12" s="14"/>
      <c r="M12" s="13"/>
      <c r="N12" s="13"/>
    </row>
    <row r="13" spans="1:14" ht="60" customHeight="1" x14ac:dyDescent="0.15">
      <c r="A13" s="8">
        <f t="shared" si="2"/>
        <v>11</v>
      </c>
      <c r="B13" s="6"/>
      <c r="C13" s="6"/>
      <c r="D13" s="6"/>
      <c r="E13" s="47"/>
      <c r="F13" s="6"/>
      <c r="G13" s="126"/>
      <c r="H13" s="126"/>
      <c r="I13" s="6"/>
      <c r="J13" s="2"/>
      <c r="K13" s="49"/>
      <c r="L13" s="14"/>
      <c r="M13" s="13"/>
      <c r="N13" s="13"/>
    </row>
    <row r="14" spans="1:14" ht="60" customHeight="1" x14ac:dyDescent="0.15">
      <c r="A14" s="8">
        <f t="shared" si="2"/>
        <v>12</v>
      </c>
      <c r="B14" s="6"/>
      <c r="C14" s="6"/>
      <c r="D14" s="6"/>
      <c r="E14" s="47"/>
      <c r="F14" s="6"/>
      <c r="G14" s="126"/>
      <c r="H14" s="126"/>
      <c r="I14" s="6"/>
      <c r="J14" s="2"/>
      <c r="K14" s="45"/>
      <c r="L14" s="14"/>
      <c r="M14" s="13"/>
      <c r="N14" s="13"/>
    </row>
    <row r="15" spans="1:14" ht="60" customHeight="1" x14ac:dyDescent="0.15">
      <c r="A15" s="8">
        <f t="shared" si="2"/>
        <v>13</v>
      </c>
      <c r="B15" s="6"/>
      <c r="C15" s="6"/>
      <c r="D15" s="6"/>
      <c r="E15" s="47"/>
      <c r="F15" s="6"/>
      <c r="G15" s="126"/>
      <c r="H15" s="126"/>
      <c r="I15" s="6"/>
      <c r="J15" s="2"/>
      <c r="K15" s="49"/>
      <c r="L15" s="14"/>
      <c r="M15" s="13"/>
      <c r="N15" s="13"/>
    </row>
    <row r="16" spans="1:14" ht="60" customHeight="1" x14ac:dyDescent="0.15">
      <c r="A16" s="8">
        <f t="shared" si="2"/>
        <v>14</v>
      </c>
      <c r="B16" s="6"/>
      <c r="C16" s="6"/>
      <c r="D16" s="6"/>
      <c r="E16" s="47"/>
      <c r="F16" s="6"/>
      <c r="G16" s="126"/>
      <c r="H16" s="126"/>
      <c r="I16" s="6"/>
      <c r="J16" s="2"/>
      <c r="K16" s="45"/>
      <c r="L16" s="14"/>
      <c r="M16" s="13"/>
      <c r="N16" s="13"/>
    </row>
    <row r="17" spans="1:14" ht="60" customHeight="1" x14ac:dyDescent="0.15">
      <c r="A17" s="8">
        <f t="shared" si="2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45"/>
      <c r="L17" s="14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4">
        <f>SUM(H3:H17)</f>
        <v>104500</v>
      </c>
      <c r="H18" s="134"/>
      <c r="I18" s="81"/>
      <c r="J18" s="3"/>
      <c r="K18" s="45"/>
      <c r="L18" s="4"/>
    </row>
    <row r="19" spans="1:14" ht="50.1" customHeight="1" x14ac:dyDescent="0.15">
      <c r="A19" s="80"/>
      <c r="B19" s="114" t="s">
        <v>58</v>
      </c>
      <c r="C19" s="115">
        <v>105000</v>
      </c>
      <c r="D19" s="73"/>
      <c r="E19" s="73"/>
      <c r="F19" s="84"/>
      <c r="G19" s="85"/>
      <c r="H19" s="85"/>
      <c r="I19" s="86"/>
      <c r="J19" s="3"/>
      <c r="K19" s="45"/>
      <c r="L19" s="4"/>
    </row>
    <row r="20" spans="1:14" ht="50.1" customHeight="1" x14ac:dyDescent="0.15">
      <c r="A20" s="80"/>
      <c r="B20" s="114" t="s">
        <v>219</v>
      </c>
      <c r="C20" s="116">
        <v>53265</v>
      </c>
      <c r="D20" s="73"/>
      <c r="E20" s="73"/>
      <c r="F20" s="84"/>
      <c r="G20" s="85"/>
      <c r="H20" s="85"/>
      <c r="I20" s="86"/>
      <c r="J20" s="3"/>
      <c r="K20" s="45"/>
      <c r="L20" s="4"/>
    </row>
    <row r="21" spans="1:14" ht="50.1" customHeight="1" x14ac:dyDescent="0.15">
      <c r="A21" s="88"/>
      <c r="B21" s="114" t="s">
        <v>59</v>
      </c>
      <c r="C21" s="117">
        <f>ROUNDUP(G18,-3)</f>
        <v>105000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53265</v>
      </c>
    </row>
    <row r="22" spans="1:14" ht="54.95" customHeight="1" x14ac:dyDescent="0.15">
      <c r="I22" s="51">
        <f>SUM(I3:I21)</f>
        <v>53265</v>
      </c>
      <c r="J22" s="3"/>
      <c r="K22" s="46"/>
    </row>
    <row r="23" spans="1:14" ht="54.95" customHeight="1" x14ac:dyDescent="0.15"/>
    <row r="24" spans="1:14" ht="54.95" customHeight="1" x14ac:dyDescent="0.15"/>
    <row r="25" spans="1:14" ht="54.95" customHeight="1" x14ac:dyDescent="0.15"/>
    <row r="26" spans="1:14" ht="54.95" customHeight="1" x14ac:dyDescent="0.15"/>
    <row r="27" spans="1:14" ht="54.95" customHeight="1" x14ac:dyDescent="0.15"/>
    <row r="28" spans="1:14" ht="54.95" customHeight="1" x14ac:dyDescent="0.15"/>
    <row r="29" spans="1:14" ht="54.95" customHeight="1" x14ac:dyDescent="0.15"/>
    <row r="30" spans="1:14" ht="54.95" customHeight="1" x14ac:dyDescent="0.15"/>
    <row r="31" spans="1:14" ht="54.95" customHeight="1" x14ac:dyDescent="0.15"/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M5" sqref="M5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184</v>
      </c>
      <c r="B1" s="26"/>
      <c r="C1" s="27"/>
      <c r="D1" s="28"/>
      <c r="E1" s="29" t="s">
        <v>185</v>
      </c>
      <c r="F1" s="22"/>
      <c r="G1" s="22"/>
      <c r="H1" s="23"/>
      <c r="I1" s="24"/>
      <c r="J1" s="1"/>
      <c r="K1" s="52"/>
    </row>
    <row r="2" spans="1:14" ht="60" customHeight="1" x14ac:dyDescent="0.55000000000000004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1"/>
      <c r="K2" s="98" t="s">
        <v>139</v>
      </c>
      <c r="L2" s="4"/>
    </row>
    <row r="3" spans="1:14" ht="60" customHeight="1" x14ac:dyDescent="0.55000000000000004">
      <c r="A3" s="64">
        <v>1</v>
      </c>
      <c r="B3" s="61" t="s">
        <v>173</v>
      </c>
      <c r="C3" s="61" t="s">
        <v>15</v>
      </c>
      <c r="D3" s="61" t="s">
        <v>16</v>
      </c>
      <c r="E3" s="61" t="s">
        <v>17</v>
      </c>
      <c r="F3" s="65">
        <v>4</v>
      </c>
      <c r="G3" s="7">
        <v>1100</v>
      </c>
      <c r="H3" s="7">
        <f>F3*G3</f>
        <v>4400</v>
      </c>
      <c r="I3" s="56">
        <f>+L3</f>
        <v>66754</v>
      </c>
      <c r="J3" s="1"/>
      <c r="K3" s="54" t="s">
        <v>55</v>
      </c>
      <c r="L3" s="16">
        <v>66754</v>
      </c>
    </row>
    <row r="4" spans="1:14" ht="60" customHeight="1" x14ac:dyDescent="0.55000000000000004">
      <c r="A4" s="64">
        <f t="shared" ref="A4:A17" si="0">A3+1</f>
        <v>2</v>
      </c>
      <c r="B4" s="61" t="s">
        <v>18</v>
      </c>
      <c r="C4" s="61" t="s">
        <v>175</v>
      </c>
      <c r="D4" s="61" t="s">
        <v>16</v>
      </c>
      <c r="E4" s="61" t="s">
        <v>40</v>
      </c>
      <c r="F4" s="66">
        <v>4</v>
      </c>
      <c r="G4" s="7">
        <v>7500</v>
      </c>
      <c r="H4" s="7">
        <f t="shared" ref="H4" si="1">F4*G4</f>
        <v>30000</v>
      </c>
      <c r="I4" s="56" t="s">
        <v>241</v>
      </c>
      <c r="J4" s="1"/>
      <c r="K4" s="57" t="s">
        <v>89</v>
      </c>
      <c r="L4" s="16">
        <v>160</v>
      </c>
      <c r="M4" s="13"/>
      <c r="N4" s="13"/>
    </row>
    <row r="5" spans="1:14" ht="60" customHeight="1" x14ac:dyDescent="0.55000000000000004">
      <c r="A5" s="64">
        <f t="shared" si="0"/>
        <v>3</v>
      </c>
      <c r="B5" s="61" t="s">
        <v>18</v>
      </c>
      <c r="C5" s="63" t="s">
        <v>19</v>
      </c>
      <c r="D5" s="61" t="s">
        <v>16</v>
      </c>
      <c r="E5" s="63" t="s">
        <v>176</v>
      </c>
      <c r="F5" s="66">
        <v>1</v>
      </c>
      <c r="G5" s="7">
        <v>16000</v>
      </c>
      <c r="H5" s="7">
        <f t="shared" ref="H5" si="2">F5*G5</f>
        <v>16000</v>
      </c>
      <c r="I5" s="56"/>
      <c r="J5" s="1"/>
      <c r="K5" s="57" t="s">
        <v>113</v>
      </c>
      <c r="L5" s="16">
        <v>881</v>
      </c>
      <c r="M5" s="13"/>
      <c r="N5" s="13"/>
    </row>
    <row r="6" spans="1:14" ht="60" customHeight="1" x14ac:dyDescent="0.15">
      <c r="A6" s="64">
        <f t="shared" si="0"/>
        <v>4</v>
      </c>
      <c r="B6" s="61" t="s">
        <v>39</v>
      </c>
      <c r="C6" s="61" t="s">
        <v>15</v>
      </c>
      <c r="D6" s="61" t="s">
        <v>16</v>
      </c>
      <c r="E6" s="61" t="s">
        <v>36</v>
      </c>
      <c r="F6" s="66">
        <v>1</v>
      </c>
      <c r="G6" s="7">
        <v>1500</v>
      </c>
      <c r="H6" s="7">
        <f t="shared" ref="H6:H16" si="3">F6*G6</f>
        <v>1500</v>
      </c>
      <c r="I6" s="56"/>
      <c r="J6" s="31"/>
      <c r="K6" s="48"/>
      <c r="L6" s="14"/>
      <c r="M6" s="13"/>
      <c r="N6" s="13"/>
    </row>
    <row r="7" spans="1:14" ht="60" customHeight="1" x14ac:dyDescent="0.15">
      <c r="A7" s="64">
        <f t="shared" si="0"/>
        <v>5</v>
      </c>
      <c r="B7" s="61" t="s">
        <v>34</v>
      </c>
      <c r="C7" s="61" t="s">
        <v>15</v>
      </c>
      <c r="D7" s="61" t="s">
        <v>16</v>
      </c>
      <c r="E7" s="61" t="s">
        <v>35</v>
      </c>
      <c r="F7" s="66">
        <v>1</v>
      </c>
      <c r="G7" s="7">
        <v>1000</v>
      </c>
      <c r="H7" s="7">
        <f t="shared" si="3"/>
        <v>1000</v>
      </c>
      <c r="I7" s="56"/>
      <c r="J7" s="2"/>
      <c r="K7" s="45"/>
      <c r="L7" s="14"/>
      <c r="M7" s="13"/>
      <c r="N7" s="13"/>
    </row>
    <row r="8" spans="1:14" ht="60" customHeight="1" x14ac:dyDescent="0.15">
      <c r="A8" s="64">
        <f t="shared" si="0"/>
        <v>6</v>
      </c>
      <c r="B8" s="61" t="s">
        <v>174</v>
      </c>
      <c r="C8" s="61" t="s">
        <v>41</v>
      </c>
      <c r="D8" s="61" t="s">
        <v>16</v>
      </c>
      <c r="E8" s="61" t="s">
        <v>37</v>
      </c>
      <c r="F8" s="66">
        <v>1</v>
      </c>
      <c r="G8" s="7">
        <v>1500</v>
      </c>
      <c r="H8" s="7">
        <f t="shared" si="3"/>
        <v>1500</v>
      </c>
      <c r="I8" s="56"/>
      <c r="J8" s="2"/>
      <c r="K8" s="49"/>
      <c r="L8" s="14"/>
      <c r="M8" s="13"/>
      <c r="N8" s="13"/>
    </row>
    <row r="9" spans="1:14" ht="60" customHeight="1" x14ac:dyDescent="0.15">
      <c r="A9" s="64">
        <f t="shared" si="0"/>
        <v>7</v>
      </c>
      <c r="B9" s="61" t="s">
        <v>20</v>
      </c>
      <c r="C9" s="61" t="s">
        <v>21</v>
      </c>
      <c r="D9" s="61" t="s">
        <v>22</v>
      </c>
      <c r="E9" s="61" t="s">
        <v>23</v>
      </c>
      <c r="F9" s="67">
        <v>4</v>
      </c>
      <c r="G9" s="7">
        <v>300</v>
      </c>
      <c r="H9" s="7">
        <f t="shared" si="3"/>
        <v>1200</v>
      </c>
      <c r="I9" s="62"/>
      <c r="J9" s="2"/>
      <c r="K9" s="49"/>
      <c r="L9" s="14"/>
      <c r="M9" s="13"/>
      <c r="N9" s="13"/>
    </row>
    <row r="10" spans="1:14" ht="60" customHeight="1" x14ac:dyDescent="0.15">
      <c r="A10" s="64">
        <f t="shared" si="0"/>
        <v>8</v>
      </c>
      <c r="B10" s="61" t="s">
        <v>24</v>
      </c>
      <c r="C10" s="61" t="s">
        <v>25</v>
      </c>
      <c r="D10" s="61" t="s">
        <v>26</v>
      </c>
      <c r="E10" s="61" t="s">
        <v>38</v>
      </c>
      <c r="F10" s="67">
        <v>1</v>
      </c>
      <c r="G10" s="7">
        <v>1200</v>
      </c>
      <c r="H10" s="7">
        <f t="shared" si="3"/>
        <v>1200</v>
      </c>
      <c r="I10" s="50"/>
      <c r="J10" s="2"/>
      <c r="K10" s="49"/>
      <c r="L10" s="14"/>
      <c r="M10" s="13"/>
      <c r="N10" s="13"/>
    </row>
    <row r="11" spans="1:14" ht="60" customHeight="1" x14ac:dyDescent="0.15">
      <c r="A11" s="64">
        <f t="shared" si="0"/>
        <v>9</v>
      </c>
      <c r="B11" s="61" t="s">
        <v>27</v>
      </c>
      <c r="C11" s="61" t="s">
        <v>11</v>
      </c>
      <c r="D11" s="61" t="s">
        <v>28</v>
      </c>
      <c r="E11" s="61" t="s">
        <v>29</v>
      </c>
      <c r="F11" s="67">
        <v>1</v>
      </c>
      <c r="G11" s="7">
        <v>1000</v>
      </c>
      <c r="H11" s="7">
        <f t="shared" si="3"/>
        <v>1000</v>
      </c>
      <c r="I11" s="50"/>
      <c r="J11" s="2"/>
      <c r="K11" s="49"/>
      <c r="L11" s="14"/>
      <c r="M11" s="13"/>
      <c r="N11" s="13"/>
    </row>
    <row r="12" spans="1:14" ht="60" customHeight="1" x14ac:dyDescent="0.15">
      <c r="A12" s="64">
        <f t="shared" si="0"/>
        <v>10</v>
      </c>
      <c r="B12" s="61" t="s">
        <v>30</v>
      </c>
      <c r="C12" s="61" t="s">
        <v>31</v>
      </c>
      <c r="D12" s="61" t="s">
        <v>32</v>
      </c>
      <c r="E12" s="61" t="s">
        <v>33</v>
      </c>
      <c r="F12" s="68">
        <v>2</v>
      </c>
      <c r="G12" s="7">
        <v>1000</v>
      </c>
      <c r="H12" s="7">
        <f t="shared" si="3"/>
        <v>2000</v>
      </c>
      <c r="I12" s="62"/>
      <c r="J12" s="2"/>
      <c r="K12" s="49"/>
      <c r="L12" s="14"/>
      <c r="M12" s="13"/>
      <c r="N12" s="13"/>
    </row>
    <row r="13" spans="1:14" ht="60" customHeight="1" x14ac:dyDescent="0.15">
      <c r="A13" s="64">
        <f t="shared" si="0"/>
        <v>11</v>
      </c>
      <c r="B13" s="9" t="s">
        <v>171</v>
      </c>
      <c r="C13" s="61" t="s">
        <v>175</v>
      </c>
      <c r="D13" s="9" t="s">
        <v>172</v>
      </c>
      <c r="E13" s="9" t="s">
        <v>177</v>
      </c>
      <c r="F13" s="69">
        <v>1</v>
      </c>
      <c r="G13" s="11">
        <v>2000</v>
      </c>
      <c r="H13" s="7">
        <f t="shared" si="3"/>
        <v>2000</v>
      </c>
      <c r="I13" s="50"/>
      <c r="J13" s="2"/>
      <c r="K13" s="49"/>
      <c r="L13" s="14"/>
      <c r="M13" s="13"/>
      <c r="N13" s="13"/>
    </row>
    <row r="14" spans="1:14" ht="60" customHeight="1" x14ac:dyDescent="0.15">
      <c r="A14" s="64">
        <f t="shared" si="0"/>
        <v>12</v>
      </c>
      <c r="B14" s="9" t="s">
        <v>178</v>
      </c>
      <c r="C14" s="61"/>
      <c r="D14" s="9"/>
      <c r="E14" s="9" t="s">
        <v>242</v>
      </c>
      <c r="F14" s="70">
        <v>1</v>
      </c>
      <c r="G14" s="7">
        <v>6000</v>
      </c>
      <c r="H14" s="7">
        <f t="shared" si="3"/>
        <v>6000</v>
      </c>
      <c r="I14" s="50"/>
      <c r="J14" s="2"/>
      <c r="K14" s="49"/>
      <c r="L14" s="14"/>
      <c r="M14" s="13"/>
      <c r="N14" s="13"/>
    </row>
    <row r="15" spans="1:14" ht="60" customHeight="1" x14ac:dyDescent="0.15">
      <c r="A15" s="64">
        <f t="shared" si="0"/>
        <v>13</v>
      </c>
      <c r="B15" s="71" t="s">
        <v>89</v>
      </c>
      <c r="C15" s="6"/>
      <c r="D15" s="6"/>
      <c r="E15" s="47" t="s">
        <v>218</v>
      </c>
      <c r="F15" s="70">
        <v>1</v>
      </c>
      <c r="G15" s="7">
        <v>300</v>
      </c>
      <c r="H15" s="7">
        <f t="shared" si="3"/>
        <v>300</v>
      </c>
      <c r="I15" s="56">
        <f>+L4</f>
        <v>160</v>
      </c>
      <c r="J15" s="2"/>
      <c r="K15" s="45"/>
      <c r="L15" s="14"/>
      <c r="M15" s="13"/>
      <c r="N15" s="13"/>
    </row>
    <row r="16" spans="1:14" ht="60" customHeight="1" x14ac:dyDescent="0.15">
      <c r="A16" s="64">
        <f t="shared" si="0"/>
        <v>14</v>
      </c>
      <c r="B16" s="71" t="s">
        <v>113</v>
      </c>
      <c r="C16" s="6"/>
      <c r="D16" s="6"/>
      <c r="E16" s="47"/>
      <c r="F16" s="66">
        <v>1</v>
      </c>
      <c r="G16" s="7">
        <v>1000</v>
      </c>
      <c r="H16" s="7">
        <f t="shared" si="3"/>
        <v>1000</v>
      </c>
      <c r="I16" s="56">
        <f>+L5</f>
        <v>881</v>
      </c>
      <c r="J16" s="2"/>
      <c r="K16" s="49"/>
      <c r="L16" s="14"/>
      <c r="M16" s="13"/>
      <c r="N16" s="13"/>
    </row>
    <row r="17" spans="1:14" ht="60" customHeight="1" x14ac:dyDescent="0.15">
      <c r="A17" s="64">
        <f t="shared" si="0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45"/>
      <c r="L17" s="14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7">
        <f>SUM(H3:H17)</f>
        <v>69100</v>
      </c>
      <c r="H18" s="137"/>
      <c r="I18" s="81"/>
      <c r="J18" s="3"/>
      <c r="K18" s="45"/>
      <c r="L18" s="4"/>
    </row>
    <row r="19" spans="1:14" ht="50.1" customHeight="1" x14ac:dyDescent="0.15">
      <c r="A19" s="80"/>
      <c r="B19" s="114" t="s">
        <v>58</v>
      </c>
      <c r="C19" s="115">
        <v>70000</v>
      </c>
      <c r="D19" s="73"/>
      <c r="E19" s="73"/>
      <c r="F19" s="84"/>
      <c r="G19" s="85"/>
      <c r="H19" s="85"/>
      <c r="I19" s="86"/>
      <c r="J19" s="3"/>
      <c r="K19" s="45"/>
      <c r="L19" s="4"/>
    </row>
    <row r="20" spans="1:14" ht="50.1" customHeight="1" x14ac:dyDescent="0.15">
      <c r="A20" s="80"/>
      <c r="B20" s="114" t="s">
        <v>50</v>
      </c>
      <c r="C20" s="116">
        <v>66795</v>
      </c>
      <c r="D20" s="73"/>
      <c r="E20" s="73"/>
      <c r="F20" s="84"/>
      <c r="G20" s="85"/>
      <c r="H20" s="85"/>
      <c r="I20" s="86"/>
      <c r="J20" s="3"/>
      <c r="K20" s="45"/>
      <c r="L20" s="4"/>
    </row>
    <row r="21" spans="1:14" ht="50.1" customHeight="1" x14ac:dyDescent="0.15">
      <c r="A21" s="88"/>
      <c r="B21" s="114" t="s">
        <v>59</v>
      </c>
      <c r="C21" s="117">
        <f>ROUNDUP(G18,-3)</f>
        <v>70000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67795</v>
      </c>
    </row>
    <row r="22" spans="1:14" ht="54.95" customHeight="1" x14ac:dyDescent="0.15">
      <c r="I22" s="51">
        <f>SUM(I3:I21)</f>
        <v>67795</v>
      </c>
      <c r="J22" s="3"/>
      <c r="K22" s="46"/>
    </row>
    <row r="23" spans="1:14" ht="54.95" customHeight="1" x14ac:dyDescent="0.15">
      <c r="A23" s="17" t="s">
        <v>60</v>
      </c>
      <c r="B23" s="12"/>
      <c r="C23" s="12"/>
      <c r="D23" s="12"/>
      <c r="E23" s="12"/>
      <c r="F23" s="12"/>
      <c r="G23" s="12"/>
      <c r="H23" s="12"/>
      <c r="I23" s="12"/>
      <c r="K23" s="44"/>
    </row>
    <row r="24" spans="1:14" ht="54.95" customHeight="1" x14ac:dyDescent="0.5">
      <c r="A24" s="12"/>
      <c r="B24" s="17" t="s">
        <v>61</v>
      </c>
      <c r="C24" s="12"/>
      <c r="E24" s="12"/>
      <c r="F24" s="12"/>
      <c r="G24" s="18"/>
      <c r="H24" s="18"/>
      <c r="I24" s="19">
        <v>42824.63841712963</v>
      </c>
      <c r="K24" s="44"/>
    </row>
    <row r="25" spans="1:14" ht="54.95" customHeight="1" x14ac:dyDescent="0.15">
      <c r="A25" s="20" t="s">
        <v>0</v>
      </c>
      <c r="B25" s="20" t="s">
        <v>2</v>
      </c>
      <c r="C25" s="20" t="s">
        <v>3</v>
      </c>
      <c r="D25" s="20" t="s">
        <v>8</v>
      </c>
      <c r="E25" s="20" t="s">
        <v>1</v>
      </c>
      <c r="F25" s="20" t="s">
        <v>9</v>
      </c>
      <c r="G25" s="20" t="s">
        <v>5</v>
      </c>
      <c r="H25" s="20" t="s">
        <v>4</v>
      </c>
      <c r="I25" s="20" t="s">
        <v>10</v>
      </c>
    </row>
    <row r="26" spans="1:14" ht="54.95" customHeight="1" x14ac:dyDescent="0.15"/>
    <row r="27" spans="1:14" ht="54.95" customHeight="1" x14ac:dyDescent="0.15">
      <c r="B27" s="17" t="s">
        <v>60</v>
      </c>
      <c r="C27" s="12"/>
      <c r="D27" s="12"/>
    </row>
    <row r="28" spans="1:14" ht="54.95" customHeight="1" x14ac:dyDescent="0.15">
      <c r="B28" s="12"/>
      <c r="C28" s="17" t="s">
        <v>61</v>
      </c>
      <c r="D28" s="12"/>
    </row>
    <row r="29" spans="1:14" ht="54.95" customHeight="1" x14ac:dyDescent="0.15"/>
    <row r="30" spans="1:14" ht="54.95" customHeight="1" x14ac:dyDescent="0.15"/>
    <row r="31" spans="1:14" ht="54.95" customHeight="1" x14ac:dyDescent="0.15">
      <c r="B31" s="30"/>
    </row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  <row r="162" ht="54.95" customHeight="1" x14ac:dyDescent="0.15"/>
    <row r="163" ht="54.95" customHeight="1" x14ac:dyDescent="0.15"/>
    <row r="164" ht="54.95" customHeight="1" x14ac:dyDescent="0.15"/>
    <row r="165" ht="54.95" customHeight="1" x14ac:dyDescent="0.15"/>
    <row r="166" ht="54.95" customHeight="1" x14ac:dyDescent="0.15"/>
    <row r="167" ht="54.95" customHeight="1" x14ac:dyDescent="0.15"/>
    <row r="168" ht="54.95" customHeight="1" x14ac:dyDescent="0.15"/>
    <row r="169" ht="54.95" customHeight="1" x14ac:dyDescent="0.15"/>
    <row r="170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K1" sqref="K1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183</v>
      </c>
      <c r="B1" s="26"/>
      <c r="C1" s="27"/>
      <c r="D1" s="28"/>
      <c r="E1" s="29" t="s">
        <v>220</v>
      </c>
      <c r="F1" s="22"/>
      <c r="G1" s="22"/>
      <c r="H1" s="23"/>
      <c r="I1" s="24"/>
      <c r="J1" s="1"/>
      <c r="K1" s="52"/>
    </row>
    <row r="2" spans="1:14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4" ht="60" customHeight="1" x14ac:dyDescent="0.15">
      <c r="A3" s="64">
        <v>1</v>
      </c>
      <c r="B3" s="61" t="s">
        <v>179</v>
      </c>
      <c r="C3" s="61"/>
      <c r="D3" s="61"/>
      <c r="E3" s="61"/>
      <c r="F3" s="66">
        <v>1</v>
      </c>
      <c r="G3" s="7">
        <v>6000</v>
      </c>
      <c r="H3" s="7">
        <f>F3*G3</f>
        <v>6000</v>
      </c>
      <c r="I3" s="56">
        <f>+L3</f>
        <v>5918</v>
      </c>
      <c r="J3" s="31"/>
      <c r="K3" s="54" t="s">
        <v>56</v>
      </c>
      <c r="L3" s="95">
        <v>5918</v>
      </c>
    </row>
    <row r="4" spans="1:14" ht="60" customHeight="1" x14ac:dyDescent="0.15">
      <c r="A4" s="64">
        <f>A3+1</f>
        <v>2</v>
      </c>
      <c r="B4" s="61" t="s">
        <v>45</v>
      </c>
      <c r="C4" s="61"/>
      <c r="D4" s="61"/>
      <c r="E4" s="61"/>
      <c r="F4" s="66">
        <v>1</v>
      </c>
      <c r="G4" s="7">
        <v>50000</v>
      </c>
      <c r="H4" s="7">
        <f>F4*G4</f>
        <v>50000</v>
      </c>
      <c r="I4" s="56">
        <v>44820</v>
      </c>
      <c r="J4" s="31"/>
      <c r="K4" s="57" t="s">
        <v>56</v>
      </c>
      <c r="L4" s="95">
        <v>14356</v>
      </c>
    </row>
    <row r="5" spans="1:14" ht="60" customHeight="1" x14ac:dyDescent="0.15">
      <c r="A5" s="64">
        <f t="shared" ref="A5:A12" si="0">A4+1</f>
        <v>3</v>
      </c>
      <c r="B5" s="61" t="s">
        <v>180</v>
      </c>
      <c r="C5" s="61"/>
      <c r="D5" s="61"/>
      <c r="E5" s="10" t="s">
        <v>43</v>
      </c>
      <c r="F5" s="66">
        <v>2</v>
      </c>
      <c r="G5" s="7">
        <v>1200</v>
      </c>
      <c r="H5" s="7">
        <f t="shared" ref="H5:H7" si="1">F5*G5</f>
        <v>2400</v>
      </c>
      <c r="I5" s="56">
        <f>+L4</f>
        <v>14356</v>
      </c>
      <c r="J5" s="31"/>
      <c r="K5" s="57" t="s">
        <v>89</v>
      </c>
      <c r="L5" s="95">
        <v>900</v>
      </c>
      <c r="M5" s="13"/>
      <c r="N5" s="13"/>
    </row>
    <row r="6" spans="1:14" ht="60" customHeight="1" x14ac:dyDescent="0.15">
      <c r="A6" s="64">
        <f t="shared" si="0"/>
        <v>4</v>
      </c>
      <c r="B6" s="61" t="s">
        <v>181</v>
      </c>
      <c r="C6" s="6"/>
      <c r="D6" s="6"/>
      <c r="E6" s="10" t="s">
        <v>44</v>
      </c>
      <c r="F6" s="66">
        <v>1</v>
      </c>
      <c r="G6" s="7">
        <v>1000</v>
      </c>
      <c r="H6" s="7">
        <f t="shared" si="1"/>
        <v>1000</v>
      </c>
      <c r="I6" s="56"/>
      <c r="J6" s="31"/>
      <c r="K6" s="57" t="s">
        <v>116</v>
      </c>
      <c r="L6" s="95">
        <v>44820</v>
      </c>
      <c r="M6" s="13"/>
      <c r="N6" s="13"/>
    </row>
    <row r="7" spans="1:14" ht="60" customHeight="1" x14ac:dyDescent="0.15">
      <c r="A7" s="64">
        <f t="shared" si="0"/>
        <v>5</v>
      </c>
      <c r="B7" s="10" t="s">
        <v>46</v>
      </c>
      <c r="C7" s="10" t="s">
        <v>42</v>
      </c>
      <c r="D7" s="10" t="s">
        <v>14</v>
      </c>
      <c r="E7" s="10" t="s">
        <v>47</v>
      </c>
      <c r="F7" s="66">
        <v>1</v>
      </c>
      <c r="G7" s="7">
        <v>1000</v>
      </c>
      <c r="H7" s="7">
        <f t="shared" si="1"/>
        <v>1000</v>
      </c>
      <c r="I7" s="56"/>
      <c r="J7" s="31"/>
      <c r="K7" s="57"/>
      <c r="L7" s="95"/>
      <c r="M7" s="13"/>
      <c r="N7" s="13"/>
    </row>
    <row r="8" spans="1:14" ht="60" customHeight="1" x14ac:dyDescent="0.15">
      <c r="A8" s="64">
        <f t="shared" si="0"/>
        <v>6</v>
      </c>
      <c r="B8" s="10" t="s">
        <v>182</v>
      </c>
      <c r="C8" s="10"/>
      <c r="D8" s="10"/>
      <c r="E8" s="10" t="s">
        <v>217</v>
      </c>
      <c r="F8" s="66">
        <v>1</v>
      </c>
      <c r="G8" s="7">
        <v>3000</v>
      </c>
      <c r="H8" s="7">
        <f t="shared" ref="H8" si="2">F8*G8</f>
        <v>3000</v>
      </c>
      <c r="I8" s="56"/>
      <c r="J8" s="31"/>
      <c r="K8" s="57"/>
      <c r="L8" s="95"/>
      <c r="M8" s="13"/>
      <c r="N8" s="13"/>
    </row>
    <row r="9" spans="1:14" ht="60" customHeight="1" x14ac:dyDescent="0.15">
      <c r="A9" s="64">
        <f t="shared" si="0"/>
        <v>7</v>
      </c>
      <c r="B9" s="71" t="s">
        <v>89</v>
      </c>
      <c r="C9" s="8"/>
      <c r="D9" s="8"/>
      <c r="E9" s="60"/>
      <c r="F9" s="66">
        <v>1</v>
      </c>
      <c r="G9" s="97">
        <v>1000</v>
      </c>
      <c r="H9" s="97">
        <f>F9*G9</f>
        <v>1000</v>
      </c>
      <c r="I9" s="56">
        <f>+L5</f>
        <v>900</v>
      </c>
      <c r="J9" s="2"/>
      <c r="K9" s="59"/>
      <c r="L9" s="96"/>
      <c r="M9" s="13"/>
      <c r="N9" s="13"/>
    </row>
    <row r="10" spans="1:14" ht="60" customHeight="1" x14ac:dyDescent="0.15">
      <c r="A10" s="64">
        <f t="shared" si="0"/>
        <v>8</v>
      </c>
      <c r="B10" s="61"/>
      <c r="C10" s="61"/>
      <c r="D10" s="61"/>
      <c r="E10" s="61"/>
      <c r="F10" s="66"/>
      <c r="G10" s="7"/>
      <c r="H10" s="7"/>
      <c r="I10" s="56"/>
      <c r="J10" s="2"/>
      <c r="K10" s="59"/>
      <c r="L10" s="96"/>
      <c r="M10" s="13"/>
      <c r="N10" s="13"/>
    </row>
    <row r="11" spans="1:14" ht="60" customHeight="1" x14ac:dyDescent="0.15">
      <c r="A11" s="64">
        <f t="shared" si="0"/>
        <v>9</v>
      </c>
      <c r="B11" s="61"/>
      <c r="C11" s="61"/>
      <c r="D11" s="61"/>
      <c r="E11" s="61"/>
      <c r="F11" s="67"/>
      <c r="G11" s="7"/>
      <c r="H11" s="7"/>
      <c r="I11" s="50"/>
      <c r="J11" s="2"/>
      <c r="K11" s="59"/>
      <c r="L11" s="96"/>
      <c r="M11" s="13"/>
      <c r="N11" s="13"/>
    </row>
    <row r="12" spans="1:14" ht="60" customHeight="1" x14ac:dyDescent="0.15">
      <c r="A12" s="64">
        <f t="shared" si="0"/>
        <v>10</v>
      </c>
      <c r="B12" s="61"/>
      <c r="C12" s="61"/>
      <c r="D12" s="61"/>
      <c r="E12" s="61"/>
      <c r="F12" s="68"/>
      <c r="G12" s="7"/>
      <c r="H12" s="7"/>
      <c r="I12" s="62"/>
      <c r="J12" s="2"/>
      <c r="K12" s="59"/>
      <c r="L12" s="96"/>
      <c r="M12" s="13"/>
      <c r="N12" s="13"/>
    </row>
    <row r="13" spans="1:14" ht="60" customHeight="1" x14ac:dyDescent="0.15">
      <c r="A13" s="64">
        <f t="shared" ref="A13:A17" si="3">A12+1</f>
        <v>11</v>
      </c>
      <c r="B13" s="9"/>
      <c r="C13" s="61"/>
      <c r="D13" s="9"/>
      <c r="E13" s="9"/>
      <c r="F13" s="69"/>
      <c r="G13" s="11"/>
      <c r="H13" s="7"/>
      <c r="I13" s="50"/>
      <c r="J13" s="2"/>
      <c r="K13" s="59"/>
      <c r="L13" s="96"/>
      <c r="M13" s="13"/>
      <c r="N13" s="13"/>
    </row>
    <row r="14" spans="1:14" ht="60" customHeight="1" x14ac:dyDescent="0.15">
      <c r="A14" s="64">
        <f t="shared" si="3"/>
        <v>12</v>
      </c>
      <c r="B14" s="9"/>
      <c r="C14" s="61"/>
      <c r="D14" s="9"/>
      <c r="E14" s="9"/>
      <c r="F14" s="70"/>
      <c r="G14" s="7"/>
      <c r="H14" s="7"/>
      <c r="I14" s="50"/>
      <c r="J14" s="2"/>
      <c r="K14" s="59"/>
      <c r="L14" s="96"/>
      <c r="M14" s="13"/>
      <c r="N14" s="13"/>
    </row>
    <row r="15" spans="1:14" ht="60" customHeight="1" x14ac:dyDescent="0.15">
      <c r="A15" s="64">
        <f t="shared" si="3"/>
        <v>13</v>
      </c>
      <c r="B15" s="71"/>
      <c r="C15" s="6"/>
      <c r="D15" s="6"/>
      <c r="E15" s="47"/>
      <c r="F15" s="70"/>
      <c r="G15" s="7"/>
      <c r="H15" s="7"/>
      <c r="I15" s="6"/>
      <c r="J15" s="2"/>
      <c r="K15" s="59"/>
      <c r="L15" s="96"/>
      <c r="M15" s="13"/>
      <c r="N15" s="13"/>
    </row>
    <row r="16" spans="1:14" ht="60" customHeight="1" x14ac:dyDescent="0.15">
      <c r="A16" s="64">
        <f t="shared" si="3"/>
        <v>14</v>
      </c>
      <c r="B16" s="71"/>
      <c r="C16" s="6"/>
      <c r="D16" s="6"/>
      <c r="E16" s="47"/>
      <c r="F16" s="66"/>
      <c r="G16" s="7"/>
      <c r="H16" s="7"/>
      <c r="I16" s="6"/>
      <c r="J16" s="2"/>
      <c r="K16" s="59"/>
      <c r="L16" s="96"/>
      <c r="M16" s="13"/>
      <c r="N16" s="13"/>
    </row>
    <row r="17" spans="1:14" ht="60" customHeight="1" x14ac:dyDescent="0.15">
      <c r="A17" s="64">
        <f t="shared" si="3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59"/>
      <c r="L17" s="96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7">
        <f>SUM(H3:H17)</f>
        <v>64400</v>
      </c>
      <c r="H18" s="137"/>
      <c r="I18" s="81"/>
      <c r="J18" s="3"/>
      <c r="K18" s="59"/>
      <c r="L18" s="94"/>
    </row>
    <row r="19" spans="1:14" ht="50.1" customHeight="1" x14ac:dyDescent="0.15">
      <c r="A19" s="80"/>
      <c r="B19" s="114" t="s">
        <v>58</v>
      </c>
      <c r="C19" s="115">
        <v>50000</v>
      </c>
      <c r="D19" s="73"/>
      <c r="E19" s="73"/>
      <c r="F19" s="84"/>
      <c r="G19" s="85"/>
      <c r="H19" s="85"/>
      <c r="I19" s="86"/>
      <c r="J19" s="3"/>
      <c r="K19" s="59"/>
      <c r="L19" s="94"/>
    </row>
    <row r="20" spans="1:14" ht="50.1" customHeight="1" x14ac:dyDescent="0.15">
      <c r="A20" s="80"/>
      <c r="B20" s="114" t="s">
        <v>50</v>
      </c>
      <c r="C20" s="116">
        <v>65994</v>
      </c>
      <c r="D20" s="73"/>
      <c r="E20" s="73"/>
      <c r="F20" s="84"/>
      <c r="G20" s="85"/>
      <c r="H20" s="85"/>
      <c r="I20" s="86"/>
      <c r="J20" s="3"/>
      <c r="K20" s="59"/>
      <c r="L20" s="94"/>
    </row>
    <row r="21" spans="1:14" ht="50.1" customHeight="1" x14ac:dyDescent="0.15">
      <c r="A21" s="88"/>
      <c r="B21" s="114" t="s">
        <v>59</v>
      </c>
      <c r="C21" s="117">
        <f>ROUNDUP(G18,-3)</f>
        <v>65000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65994</v>
      </c>
    </row>
    <row r="22" spans="1:14" ht="54.95" customHeight="1" x14ac:dyDescent="0.15">
      <c r="I22" s="51">
        <f>SUM(I3:I21)</f>
        <v>65994</v>
      </c>
      <c r="J22" s="3"/>
      <c r="K22" s="46"/>
    </row>
    <row r="23" spans="1:14" ht="54.95" customHeight="1" x14ac:dyDescent="0.15">
      <c r="A23" s="17"/>
      <c r="B23" s="12"/>
      <c r="C23" s="12"/>
      <c r="D23" s="12"/>
      <c r="E23" s="12"/>
      <c r="F23" s="12"/>
      <c r="G23" s="12"/>
      <c r="H23" s="12"/>
      <c r="I23" s="12"/>
      <c r="K23" s="44"/>
    </row>
    <row r="24" spans="1:14" ht="54.95" customHeight="1" x14ac:dyDescent="0.5">
      <c r="A24" s="12"/>
      <c r="B24" s="17"/>
      <c r="C24" s="12"/>
      <c r="E24" s="12"/>
      <c r="F24" s="12"/>
      <c r="G24" s="18"/>
      <c r="H24" s="18"/>
      <c r="I24" s="19"/>
      <c r="K24" s="44"/>
    </row>
    <row r="25" spans="1:14" ht="54.95" customHeight="1" x14ac:dyDescent="0.5">
      <c r="A25" s="12"/>
      <c r="B25" s="17"/>
      <c r="C25" s="12"/>
      <c r="E25" s="12"/>
      <c r="F25" s="12"/>
      <c r="G25" s="18"/>
      <c r="H25" s="18"/>
      <c r="I25" s="19"/>
    </row>
    <row r="26" spans="1:14" ht="54.95" customHeight="1" x14ac:dyDescent="0.5">
      <c r="A26" s="12"/>
      <c r="B26" s="17"/>
      <c r="C26" s="12"/>
      <c r="E26" s="12"/>
      <c r="F26" s="12"/>
      <c r="G26" s="18"/>
      <c r="H26" s="18"/>
      <c r="I26" s="19"/>
    </row>
    <row r="27" spans="1:14" ht="54.95" customHeight="1" x14ac:dyDescent="0.15">
      <c r="B27" s="17"/>
      <c r="C27" s="12"/>
      <c r="D27" s="12"/>
    </row>
    <row r="28" spans="1:14" ht="54.95" customHeight="1" x14ac:dyDescent="0.15">
      <c r="B28" s="12"/>
      <c r="C28" s="17"/>
      <c r="D28" s="12"/>
    </row>
    <row r="29" spans="1:14" ht="54.95" customHeight="1" x14ac:dyDescent="0.15"/>
    <row r="30" spans="1:14" ht="54.95" customHeight="1" x14ac:dyDescent="0.15"/>
    <row r="31" spans="1:14" ht="54.95" customHeight="1" x14ac:dyDescent="0.15">
      <c r="B31" s="30"/>
    </row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  <row r="162" ht="54.95" customHeight="1" x14ac:dyDescent="0.15"/>
    <row r="163" ht="54.95" customHeight="1" x14ac:dyDescent="0.15"/>
    <row r="164" ht="54.95" customHeight="1" x14ac:dyDescent="0.15"/>
    <row r="165" ht="54.95" customHeight="1" x14ac:dyDescent="0.15"/>
    <row r="166" ht="54.95" customHeight="1" x14ac:dyDescent="0.15"/>
    <row r="167" ht="54.95" customHeight="1" x14ac:dyDescent="0.15"/>
    <row r="168" ht="54.95" customHeight="1" x14ac:dyDescent="0.15"/>
    <row r="169" ht="54.95" customHeight="1" x14ac:dyDescent="0.15"/>
    <row r="170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K1" sqref="K1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196</v>
      </c>
      <c r="B1" s="26"/>
      <c r="C1" s="27"/>
      <c r="D1" s="28"/>
      <c r="E1" s="29" t="s">
        <v>220</v>
      </c>
      <c r="F1" s="22"/>
      <c r="G1" s="22"/>
      <c r="H1" s="23"/>
      <c r="I1" s="24"/>
      <c r="J1" s="1"/>
      <c r="K1" s="52"/>
    </row>
    <row r="2" spans="1:14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4" ht="60" customHeight="1" x14ac:dyDescent="0.15">
      <c r="A3" s="64">
        <v>1</v>
      </c>
      <c r="B3" s="61" t="s">
        <v>190</v>
      </c>
      <c r="C3" s="61"/>
      <c r="D3" s="61"/>
      <c r="E3" s="61" t="s">
        <v>191</v>
      </c>
      <c r="F3" s="66">
        <v>1</v>
      </c>
      <c r="G3" s="7">
        <v>7000</v>
      </c>
      <c r="H3" s="7">
        <f>F3*G3</f>
        <v>7000</v>
      </c>
      <c r="I3" s="56">
        <f>+L3</f>
        <v>3144</v>
      </c>
      <c r="J3" s="31"/>
      <c r="K3" s="54" t="s">
        <v>120</v>
      </c>
      <c r="L3" s="95">
        <v>3144</v>
      </c>
    </row>
    <row r="4" spans="1:14" ht="60" customHeight="1" x14ac:dyDescent="0.15">
      <c r="A4" s="64">
        <f t="shared" ref="A4:A17" si="0">A3+1</f>
        <v>2</v>
      </c>
      <c r="B4" s="61" t="s">
        <v>192</v>
      </c>
      <c r="C4" s="61"/>
      <c r="D4" s="61"/>
      <c r="E4" s="10" t="s">
        <v>195</v>
      </c>
      <c r="F4" s="66">
        <v>1</v>
      </c>
      <c r="G4" s="7">
        <v>6000</v>
      </c>
      <c r="H4" s="7">
        <f t="shared" ref="H4:H5" si="1">F4*G4</f>
        <v>6000</v>
      </c>
      <c r="I4" s="56">
        <f>L4+L6</f>
        <v>5051</v>
      </c>
      <c r="J4" s="31"/>
      <c r="K4" s="57" t="s">
        <v>121</v>
      </c>
      <c r="L4" s="95">
        <v>1028</v>
      </c>
      <c r="M4" s="13"/>
      <c r="N4" s="13"/>
    </row>
    <row r="5" spans="1:14" ht="60" customHeight="1" x14ac:dyDescent="0.15">
      <c r="A5" s="64">
        <f t="shared" si="0"/>
        <v>3</v>
      </c>
      <c r="B5" s="61" t="s">
        <v>193</v>
      </c>
      <c r="C5" s="6"/>
      <c r="D5" s="6"/>
      <c r="E5" s="10" t="s">
        <v>194</v>
      </c>
      <c r="F5" s="66">
        <v>1</v>
      </c>
      <c r="G5" s="7">
        <v>3000</v>
      </c>
      <c r="H5" s="7">
        <f t="shared" si="1"/>
        <v>3000</v>
      </c>
      <c r="I5" s="56">
        <f>+L5</f>
        <v>297</v>
      </c>
      <c r="J5" s="31"/>
      <c r="K5" s="57" t="s">
        <v>122</v>
      </c>
      <c r="L5" s="95">
        <v>297</v>
      </c>
      <c r="M5" s="13"/>
      <c r="N5" s="13"/>
    </row>
    <row r="6" spans="1:14" ht="60" customHeight="1" x14ac:dyDescent="0.15">
      <c r="A6" s="64">
        <f t="shared" si="0"/>
        <v>4</v>
      </c>
      <c r="B6" s="71" t="s">
        <v>89</v>
      </c>
      <c r="C6" s="8"/>
      <c r="D6" s="8"/>
      <c r="E6" s="60"/>
      <c r="F6" s="66">
        <v>1</v>
      </c>
      <c r="G6" s="97">
        <v>500</v>
      </c>
      <c r="H6" s="97">
        <f>F6*G6</f>
        <v>500</v>
      </c>
      <c r="I6" s="56">
        <f>+L7</f>
        <v>400</v>
      </c>
      <c r="J6" s="31"/>
      <c r="K6" s="57" t="s">
        <v>123</v>
      </c>
      <c r="L6" s="95">
        <v>4023</v>
      </c>
      <c r="M6" s="13"/>
      <c r="N6" s="13"/>
    </row>
    <row r="7" spans="1:14" ht="60" customHeight="1" x14ac:dyDescent="0.15">
      <c r="A7" s="64">
        <f t="shared" si="0"/>
        <v>5</v>
      </c>
      <c r="B7" s="10"/>
      <c r="C7" s="10"/>
      <c r="D7" s="10"/>
      <c r="E7" s="10"/>
      <c r="F7" s="66"/>
      <c r="G7" s="7"/>
      <c r="H7" s="7"/>
      <c r="I7" s="56"/>
      <c r="J7" s="31"/>
      <c r="K7" s="57" t="s">
        <v>89</v>
      </c>
      <c r="L7" s="95">
        <v>400</v>
      </c>
      <c r="M7" s="13"/>
      <c r="N7" s="13"/>
    </row>
    <row r="8" spans="1:14" ht="60" customHeight="1" x14ac:dyDescent="0.15">
      <c r="A8" s="64">
        <f t="shared" si="0"/>
        <v>6</v>
      </c>
      <c r="B8" s="61"/>
      <c r="C8" s="61"/>
      <c r="D8" s="61"/>
      <c r="E8" s="61"/>
      <c r="F8" s="66"/>
      <c r="G8" s="7"/>
      <c r="H8" s="7"/>
      <c r="I8" s="56"/>
      <c r="J8" s="2"/>
      <c r="K8" s="59"/>
      <c r="L8" s="96"/>
      <c r="M8" s="13"/>
      <c r="N8" s="13"/>
    </row>
    <row r="9" spans="1:14" ht="60" customHeight="1" x14ac:dyDescent="0.15">
      <c r="A9" s="64">
        <f t="shared" si="0"/>
        <v>7</v>
      </c>
      <c r="B9" s="71"/>
      <c r="C9" s="8"/>
      <c r="D9" s="8"/>
      <c r="E9" s="60"/>
      <c r="F9" s="66"/>
      <c r="G9" s="97"/>
      <c r="H9" s="97"/>
      <c r="I9" s="56"/>
      <c r="J9" s="2"/>
      <c r="K9" s="59"/>
      <c r="L9" s="96"/>
      <c r="M9" s="13"/>
      <c r="N9" s="13"/>
    </row>
    <row r="10" spans="1:14" ht="60" customHeight="1" x14ac:dyDescent="0.15">
      <c r="A10" s="64">
        <f t="shared" si="0"/>
        <v>8</v>
      </c>
      <c r="B10" s="61"/>
      <c r="C10" s="61"/>
      <c r="D10" s="61"/>
      <c r="E10" s="61"/>
      <c r="F10" s="66"/>
      <c r="G10" s="7"/>
      <c r="H10" s="7"/>
      <c r="I10" s="56"/>
      <c r="J10" s="2"/>
      <c r="K10" s="59"/>
      <c r="L10" s="96"/>
      <c r="M10" s="13"/>
      <c r="N10" s="13"/>
    </row>
    <row r="11" spans="1:14" ht="60" customHeight="1" x14ac:dyDescent="0.15">
      <c r="A11" s="64">
        <f t="shared" si="0"/>
        <v>9</v>
      </c>
      <c r="B11" s="61"/>
      <c r="C11" s="61"/>
      <c r="D11" s="61"/>
      <c r="E11" s="61"/>
      <c r="F11" s="67"/>
      <c r="G11" s="7"/>
      <c r="H11" s="7"/>
      <c r="I11" s="50"/>
      <c r="J11" s="2"/>
      <c r="K11" s="59"/>
      <c r="L11" s="96"/>
      <c r="M11" s="13"/>
      <c r="N11" s="13"/>
    </row>
    <row r="12" spans="1:14" ht="60" customHeight="1" x14ac:dyDescent="0.15">
      <c r="A12" s="64">
        <f t="shared" si="0"/>
        <v>10</v>
      </c>
      <c r="B12" s="61"/>
      <c r="C12" s="61"/>
      <c r="D12" s="61"/>
      <c r="E12" s="61"/>
      <c r="F12" s="68"/>
      <c r="G12" s="7"/>
      <c r="H12" s="7"/>
      <c r="I12" s="62"/>
      <c r="J12" s="2"/>
      <c r="K12" s="59"/>
      <c r="L12" s="96"/>
      <c r="M12" s="13"/>
      <c r="N12" s="13"/>
    </row>
    <row r="13" spans="1:14" ht="60" customHeight="1" x14ac:dyDescent="0.15">
      <c r="A13" s="64">
        <f t="shared" si="0"/>
        <v>11</v>
      </c>
      <c r="B13" s="9"/>
      <c r="C13" s="61"/>
      <c r="D13" s="9"/>
      <c r="E13" s="9"/>
      <c r="F13" s="69"/>
      <c r="G13" s="11"/>
      <c r="H13" s="7"/>
      <c r="I13" s="50"/>
      <c r="J13" s="2"/>
      <c r="K13" s="59"/>
      <c r="L13" s="96"/>
      <c r="M13" s="13"/>
      <c r="N13" s="13"/>
    </row>
    <row r="14" spans="1:14" ht="60" customHeight="1" x14ac:dyDescent="0.15">
      <c r="A14" s="64">
        <f t="shared" si="0"/>
        <v>12</v>
      </c>
      <c r="B14" s="9"/>
      <c r="C14" s="61"/>
      <c r="D14" s="9"/>
      <c r="E14" s="9"/>
      <c r="F14" s="70"/>
      <c r="G14" s="7"/>
      <c r="H14" s="7"/>
      <c r="I14" s="50"/>
      <c r="J14" s="2"/>
      <c r="K14" s="59"/>
      <c r="L14" s="96"/>
      <c r="M14" s="13"/>
      <c r="N14" s="13"/>
    </row>
    <row r="15" spans="1:14" ht="60" customHeight="1" x14ac:dyDescent="0.15">
      <c r="A15" s="64">
        <f t="shared" si="0"/>
        <v>13</v>
      </c>
      <c r="B15" s="71"/>
      <c r="C15" s="6"/>
      <c r="D15" s="6"/>
      <c r="E15" s="47"/>
      <c r="F15" s="70"/>
      <c r="G15" s="7"/>
      <c r="H15" s="7"/>
      <c r="I15" s="6"/>
      <c r="J15" s="2"/>
      <c r="K15" s="59"/>
      <c r="L15" s="96"/>
      <c r="M15" s="13"/>
      <c r="N15" s="13"/>
    </row>
    <row r="16" spans="1:14" ht="60" customHeight="1" x14ac:dyDescent="0.15">
      <c r="A16" s="64">
        <f t="shared" si="0"/>
        <v>14</v>
      </c>
      <c r="B16" s="71"/>
      <c r="C16" s="6"/>
      <c r="D16" s="6"/>
      <c r="E16" s="47"/>
      <c r="F16" s="66"/>
      <c r="G16" s="7"/>
      <c r="H16" s="7"/>
      <c r="I16" s="6"/>
      <c r="J16" s="2"/>
      <c r="K16" s="59"/>
      <c r="L16" s="96"/>
      <c r="M16" s="13"/>
      <c r="N16" s="13"/>
    </row>
    <row r="17" spans="1:14" ht="60" customHeight="1" x14ac:dyDescent="0.15">
      <c r="A17" s="64">
        <f t="shared" si="0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59"/>
      <c r="L17" s="96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7">
        <f>SUM(H3:H17)</f>
        <v>16500</v>
      </c>
      <c r="H18" s="137"/>
      <c r="I18" s="81"/>
      <c r="J18" s="3"/>
      <c r="K18" s="59"/>
      <c r="L18" s="94"/>
    </row>
    <row r="19" spans="1:14" ht="50.1" customHeight="1" x14ac:dyDescent="0.15">
      <c r="A19" s="80"/>
      <c r="B19" s="114" t="s">
        <v>58</v>
      </c>
      <c r="C19" s="115">
        <v>20000</v>
      </c>
      <c r="D19" s="73"/>
      <c r="E19" s="73"/>
      <c r="F19" s="84"/>
      <c r="G19" s="85"/>
      <c r="H19" s="85"/>
      <c r="I19" s="86"/>
      <c r="J19" s="3"/>
      <c r="K19" s="59"/>
      <c r="L19" s="94"/>
    </row>
    <row r="20" spans="1:14" ht="50.1" customHeight="1" x14ac:dyDescent="0.15">
      <c r="A20" s="80"/>
      <c r="B20" s="114" t="s">
        <v>50</v>
      </c>
      <c r="C20" s="116">
        <v>8892</v>
      </c>
      <c r="D20" s="73"/>
      <c r="E20" s="73"/>
      <c r="F20" s="84"/>
      <c r="G20" s="85"/>
      <c r="H20" s="85"/>
      <c r="I20" s="86"/>
      <c r="J20" s="3"/>
      <c r="K20" s="59"/>
      <c r="L20" s="94"/>
    </row>
    <row r="21" spans="1:14" ht="50.1" customHeight="1" x14ac:dyDescent="0.15">
      <c r="A21" s="88"/>
      <c r="B21" s="114" t="s">
        <v>59</v>
      </c>
      <c r="C21" s="117">
        <f>ROUNDUP(G18,-3)</f>
        <v>17000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8892</v>
      </c>
    </row>
    <row r="22" spans="1:14" ht="54.95" customHeight="1" x14ac:dyDescent="0.15">
      <c r="I22" s="51">
        <f>SUM(I3:I21)</f>
        <v>8892</v>
      </c>
      <c r="J22" s="3"/>
      <c r="K22" s="46"/>
    </row>
    <row r="23" spans="1:14" ht="54.95" customHeight="1" x14ac:dyDescent="0.15">
      <c r="A23" s="17"/>
      <c r="B23" s="12"/>
      <c r="C23" s="12"/>
      <c r="D23" s="12"/>
      <c r="E23" s="12"/>
      <c r="F23" s="12"/>
      <c r="G23" s="12"/>
      <c r="H23" s="12"/>
      <c r="I23" s="12"/>
      <c r="K23" s="44"/>
    </row>
    <row r="24" spans="1:14" ht="54.95" customHeight="1" x14ac:dyDescent="0.5">
      <c r="A24" s="12"/>
      <c r="B24" s="17"/>
      <c r="C24" s="12"/>
      <c r="E24" s="12"/>
      <c r="F24" s="12"/>
      <c r="G24" s="18"/>
      <c r="H24" s="18"/>
      <c r="I24" s="19"/>
      <c r="K24" s="44"/>
    </row>
    <row r="25" spans="1:14" ht="54.95" customHeight="1" x14ac:dyDescent="0.5">
      <c r="A25" s="12"/>
      <c r="B25" s="17"/>
      <c r="C25" s="12"/>
      <c r="E25" s="12"/>
      <c r="F25" s="12"/>
      <c r="G25" s="18"/>
      <c r="H25" s="18"/>
      <c r="I25" s="19"/>
    </row>
    <row r="26" spans="1:14" ht="54.95" customHeight="1" x14ac:dyDescent="0.5">
      <c r="A26" s="12"/>
      <c r="B26" s="17"/>
      <c r="C26" s="12"/>
      <c r="E26" s="12"/>
      <c r="F26" s="12"/>
      <c r="G26" s="18"/>
      <c r="H26" s="18"/>
      <c r="I26" s="19"/>
    </row>
    <row r="27" spans="1:14" ht="54.95" customHeight="1" x14ac:dyDescent="0.15">
      <c r="B27" s="17"/>
      <c r="C27" s="12"/>
      <c r="D27" s="12"/>
    </row>
    <row r="28" spans="1:14" ht="54.95" customHeight="1" x14ac:dyDescent="0.15">
      <c r="B28" s="12"/>
      <c r="C28" s="17"/>
      <c r="D28" s="12"/>
    </row>
    <row r="29" spans="1:14" ht="54.95" customHeight="1" x14ac:dyDescent="0.15"/>
    <row r="30" spans="1:14" ht="54.95" customHeight="1" x14ac:dyDescent="0.15"/>
    <row r="31" spans="1:14" ht="54.95" customHeight="1" x14ac:dyDescent="0.15">
      <c r="B31" s="30"/>
    </row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  <row r="162" ht="54.95" customHeight="1" x14ac:dyDescent="0.15"/>
    <row r="163" ht="54.95" customHeight="1" x14ac:dyDescent="0.15"/>
    <row r="164" ht="54.95" customHeight="1" x14ac:dyDescent="0.15"/>
    <row r="165" ht="54.95" customHeight="1" x14ac:dyDescent="0.15"/>
    <row r="166" ht="54.95" customHeight="1" x14ac:dyDescent="0.15"/>
    <row r="167" ht="54.95" customHeight="1" x14ac:dyDescent="0.15"/>
    <row r="168" ht="54.95" customHeight="1" x14ac:dyDescent="0.15"/>
    <row r="169" ht="54.95" customHeight="1" x14ac:dyDescent="0.15"/>
    <row r="170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view="pageBreakPreview" zoomScale="47" zoomScaleNormal="56" zoomScaleSheetLayoutView="47" workbookViewId="0">
      <pane ySplit="2" topLeftCell="A3" activePane="bottomLeft" state="frozen"/>
      <selection activeCell="C22" sqref="C22"/>
      <selection pane="bottomLeft" activeCell="K1" sqref="K1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196</v>
      </c>
      <c r="B1" s="26"/>
      <c r="C1" s="27"/>
      <c r="D1" s="28"/>
      <c r="E1" s="29" t="s">
        <v>220</v>
      </c>
      <c r="F1" s="22"/>
      <c r="G1" s="22"/>
      <c r="H1" s="23"/>
      <c r="I1" s="24"/>
      <c r="J1" s="1"/>
      <c r="K1" s="52"/>
    </row>
    <row r="2" spans="1:14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4" ht="60" customHeight="1" x14ac:dyDescent="0.15">
      <c r="A3" s="64">
        <v>1</v>
      </c>
      <c r="B3" s="61" t="s">
        <v>192</v>
      </c>
      <c r="C3" s="61"/>
      <c r="D3" s="61"/>
      <c r="E3" s="61" t="s">
        <v>197</v>
      </c>
      <c r="F3" s="66">
        <v>1</v>
      </c>
      <c r="G3" s="7">
        <v>22000</v>
      </c>
      <c r="H3" s="7">
        <f>F3*G3</f>
        <v>22000</v>
      </c>
      <c r="I3" s="56">
        <f>L4+L6</f>
        <v>18812</v>
      </c>
      <c r="J3" s="31"/>
      <c r="K3" s="54" t="s">
        <v>115</v>
      </c>
      <c r="L3" s="95">
        <v>3294</v>
      </c>
    </row>
    <row r="4" spans="1:14" ht="60" customHeight="1" x14ac:dyDescent="0.15">
      <c r="A4" s="64">
        <f t="shared" ref="A4:A17" si="0">A3+1</f>
        <v>2</v>
      </c>
      <c r="B4" s="61" t="s">
        <v>198</v>
      </c>
      <c r="C4" s="61"/>
      <c r="D4" s="61"/>
      <c r="E4" s="10" t="s">
        <v>199</v>
      </c>
      <c r="F4" s="66">
        <v>1</v>
      </c>
      <c r="G4" s="7">
        <v>20000</v>
      </c>
      <c r="H4" s="7">
        <f t="shared" ref="H4:H5" si="1">F4*G4</f>
        <v>20000</v>
      </c>
      <c r="I4" s="56">
        <f>L3+L5</f>
        <v>18248</v>
      </c>
      <c r="J4" s="31"/>
      <c r="K4" s="57" t="s">
        <v>118</v>
      </c>
      <c r="L4" s="95">
        <v>15000</v>
      </c>
      <c r="M4" s="13"/>
      <c r="N4" s="13"/>
    </row>
    <row r="5" spans="1:14" ht="60" customHeight="1" x14ac:dyDescent="0.15">
      <c r="A5" s="64">
        <f t="shared" si="0"/>
        <v>3</v>
      </c>
      <c r="B5" s="61" t="s">
        <v>193</v>
      </c>
      <c r="C5" s="6"/>
      <c r="D5" s="6"/>
      <c r="E5" s="10" t="s">
        <v>200</v>
      </c>
      <c r="F5" s="66">
        <v>1</v>
      </c>
      <c r="G5" s="7">
        <v>2000</v>
      </c>
      <c r="H5" s="7">
        <f t="shared" si="1"/>
        <v>2000</v>
      </c>
      <c r="I5" s="56">
        <f>+L7</f>
        <v>189</v>
      </c>
      <c r="J5" s="31"/>
      <c r="K5" s="57" t="s">
        <v>119</v>
      </c>
      <c r="L5" s="95">
        <v>14954</v>
      </c>
      <c r="M5" s="13"/>
      <c r="N5" s="13"/>
    </row>
    <row r="6" spans="1:14" ht="60" customHeight="1" x14ac:dyDescent="0.15">
      <c r="A6" s="64">
        <f t="shared" si="0"/>
        <v>4</v>
      </c>
      <c r="B6" s="71" t="s">
        <v>89</v>
      </c>
      <c r="C6" s="8"/>
      <c r="D6" s="8"/>
      <c r="E6" s="60"/>
      <c r="F6" s="66">
        <v>1</v>
      </c>
      <c r="G6" s="97">
        <v>500</v>
      </c>
      <c r="H6" s="97">
        <f>F6*G6</f>
        <v>500</v>
      </c>
      <c r="I6" s="56">
        <v>0</v>
      </c>
      <c r="J6" s="31"/>
      <c r="K6" s="57" t="s">
        <v>124</v>
      </c>
      <c r="L6" s="95">
        <v>3812</v>
      </c>
      <c r="M6" s="13"/>
      <c r="N6" s="13"/>
    </row>
    <row r="7" spans="1:14" ht="60" customHeight="1" x14ac:dyDescent="0.15">
      <c r="A7" s="64">
        <f t="shared" si="0"/>
        <v>5</v>
      </c>
      <c r="B7" s="10"/>
      <c r="C7" s="10"/>
      <c r="D7" s="10"/>
      <c r="E7" s="10"/>
      <c r="F7" s="66"/>
      <c r="G7" s="7"/>
      <c r="H7" s="7"/>
      <c r="I7" s="56"/>
      <c r="J7" s="31"/>
      <c r="K7" s="57" t="s">
        <v>125</v>
      </c>
      <c r="L7" s="95">
        <v>189</v>
      </c>
      <c r="M7" s="13"/>
      <c r="N7" s="13"/>
    </row>
    <row r="8" spans="1:14" ht="60" customHeight="1" x14ac:dyDescent="0.15">
      <c r="A8" s="64">
        <f t="shared" si="0"/>
        <v>6</v>
      </c>
      <c r="B8" s="61"/>
      <c r="C8" s="61"/>
      <c r="D8" s="61"/>
      <c r="E8" s="61"/>
      <c r="F8" s="66"/>
      <c r="G8" s="7"/>
      <c r="H8" s="7"/>
      <c r="I8" s="56"/>
      <c r="J8" s="2"/>
      <c r="K8" s="59"/>
      <c r="L8" s="96"/>
      <c r="M8" s="13"/>
      <c r="N8" s="13"/>
    </row>
    <row r="9" spans="1:14" ht="60" customHeight="1" x14ac:dyDescent="0.15">
      <c r="A9" s="64">
        <f t="shared" si="0"/>
        <v>7</v>
      </c>
      <c r="B9" s="71"/>
      <c r="C9" s="8"/>
      <c r="D9" s="8"/>
      <c r="E9" s="60"/>
      <c r="F9" s="66"/>
      <c r="G9" s="97"/>
      <c r="H9" s="97"/>
      <c r="I9" s="56"/>
      <c r="J9" s="2"/>
      <c r="K9" s="59"/>
      <c r="L9" s="96"/>
      <c r="M9" s="13"/>
      <c r="N9" s="13"/>
    </row>
    <row r="10" spans="1:14" ht="60" customHeight="1" x14ac:dyDescent="0.15">
      <c r="A10" s="64">
        <f t="shared" si="0"/>
        <v>8</v>
      </c>
      <c r="B10" s="61"/>
      <c r="C10" s="61"/>
      <c r="D10" s="61"/>
      <c r="E10" s="61"/>
      <c r="F10" s="66"/>
      <c r="G10" s="7"/>
      <c r="H10" s="7"/>
      <c r="I10" s="56"/>
      <c r="J10" s="2"/>
      <c r="K10" s="59"/>
      <c r="L10" s="96"/>
      <c r="M10" s="13"/>
      <c r="N10" s="13"/>
    </row>
    <row r="11" spans="1:14" ht="60" customHeight="1" x14ac:dyDescent="0.15">
      <c r="A11" s="64">
        <f t="shared" si="0"/>
        <v>9</v>
      </c>
      <c r="B11" s="61"/>
      <c r="C11" s="61"/>
      <c r="D11" s="61"/>
      <c r="E11" s="61"/>
      <c r="F11" s="67"/>
      <c r="G11" s="7"/>
      <c r="H11" s="7"/>
      <c r="I11" s="50"/>
      <c r="J11" s="2"/>
      <c r="K11" s="59"/>
      <c r="L11" s="96"/>
      <c r="M11" s="13"/>
      <c r="N11" s="13"/>
    </row>
    <row r="12" spans="1:14" ht="60" customHeight="1" x14ac:dyDescent="0.15">
      <c r="A12" s="64">
        <f t="shared" si="0"/>
        <v>10</v>
      </c>
      <c r="B12" s="61"/>
      <c r="C12" s="61"/>
      <c r="D12" s="61"/>
      <c r="E12" s="61"/>
      <c r="F12" s="68"/>
      <c r="G12" s="7"/>
      <c r="H12" s="7"/>
      <c r="I12" s="62"/>
      <c r="J12" s="2"/>
      <c r="K12" s="59"/>
      <c r="L12" s="96"/>
      <c r="M12" s="13"/>
      <c r="N12" s="13"/>
    </row>
    <row r="13" spans="1:14" ht="60" customHeight="1" x14ac:dyDescent="0.15">
      <c r="A13" s="64">
        <f t="shared" si="0"/>
        <v>11</v>
      </c>
      <c r="B13" s="9"/>
      <c r="C13" s="61"/>
      <c r="D13" s="9"/>
      <c r="E13" s="9"/>
      <c r="F13" s="69"/>
      <c r="G13" s="11"/>
      <c r="H13" s="7"/>
      <c r="I13" s="50"/>
      <c r="J13" s="2"/>
      <c r="K13" s="59"/>
      <c r="L13" s="96"/>
      <c r="M13" s="13"/>
      <c r="N13" s="13"/>
    </row>
    <row r="14" spans="1:14" ht="60" customHeight="1" x14ac:dyDescent="0.15">
      <c r="A14" s="64">
        <f t="shared" si="0"/>
        <v>12</v>
      </c>
      <c r="B14" s="9"/>
      <c r="C14" s="61"/>
      <c r="D14" s="9"/>
      <c r="E14" s="9"/>
      <c r="F14" s="70"/>
      <c r="G14" s="7"/>
      <c r="H14" s="7"/>
      <c r="I14" s="50"/>
      <c r="J14" s="2"/>
      <c r="K14" s="59"/>
      <c r="L14" s="96"/>
      <c r="M14" s="13"/>
      <c r="N14" s="13"/>
    </row>
    <row r="15" spans="1:14" ht="60" customHeight="1" x14ac:dyDescent="0.15">
      <c r="A15" s="64">
        <f t="shared" si="0"/>
        <v>13</v>
      </c>
      <c r="B15" s="71"/>
      <c r="C15" s="6"/>
      <c r="D15" s="6"/>
      <c r="E15" s="47"/>
      <c r="F15" s="70"/>
      <c r="G15" s="7"/>
      <c r="H15" s="7"/>
      <c r="I15" s="6"/>
      <c r="J15" s="2"/>
      <c r="K15" s="59"/>
      <c r="L15" s="96"/>
      <c r="M15" s="13"/>
      <c r="N15" s="13"/>
    </row>
    <row r="16" spans="1:14" ht="60" customHeight="1" x14ac:dyDescent="0.15">
      <c r="A16" s="64">
        <f t="shared" si="0"/>
        <v>14</v>
      </c>
      <c r="B16" s="71"/>
      <c r="C16" s="6"/>
      <c r="D16" s="6"/>
      <c r="E16" s="47"/>
      <c r="F16" s="66"/>
      <c r="G16" s="7"/>
      <c r="H16" s="7"/>
      <c r="I16" s="6"/>
      <c r="J16" s="2"/>
      <c r="K16" s="59"/>
      <c r="L16" s="96"/>
      <c r="M16" s="13"/>
      <c r="N16" s="13"/>
    </row>
    <row r="17" spans="1:14" ht="60" customHeight="1" x14ac:dyDescent="0.15">
      <c r="A17" s="64">
        <f t="shared" si="0"/>
        <v>15</v>
      </c>
      <c r="B17" s="6"/>
      <c r="C17" s="6"/>
      <c r="D17" s="6"/>
      <c r="E17" s="47"/>
      <c r="F17" s="6"/>
      <c r="G17" s="6"/>
      <c r="H17" s="6"/>
      <c r="I17" s="6"/>
      <c r="J17" s="2"/>
      <c r="K17" s="59"/>
      <c r="L17" s="96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7">
        <f>SUM(H3:H17)</f>
        <v>44500</v>
      </c>
      <c r="H18" s="137"/>
      <c r="I18" s="81"/>
      <c r="J18" s="3"/>
      <c r="K18" s="59"/>
      <c r="L18" s="94"/>
    </row>
    <row r="19" spans="1:14" ht="50.1" customHeight="1" x14ac:dyDescent="0.15">
      <c r="A19" s="80"/>
      <c r="B19" s="83" t="s">
        <v>58</v>
      </c>
      <c r="C19" s="74">
        <v>45000</v>
      </c>
      <c r="D19" s="73"/>
      <c r="E19" s="73"/>
      <c r="F19" s="84"/>
      <c r="G19" s="85"/>
      <c r="H19" s="85"/>
      <c r="I19" s="86"/>
      <c r="J19" s="3"/>
      <c r="K19" s="59"/>
      <c r="L19" s="94"/>
    </row>
    <row r="20" spans="1:14" ht="50.1" customHeight="1" x14ac:dyDescent="0.15">
      <c r="A20" s="80"/>
      <c r="B20" s="83" t="s">
        <v>50</v>
      </c>
      <c r="C20" s="87">
        <f>+L21</f>
        <v>37249</v>
      </c>
      <c r="D20" s="73"/>
      <c r="E20" s="73"/>
      <c r="F20" s="84"/>
      <c r="G20" s="85"/>
      <c r="H20" s="85"/>
      <c r="I20" s="86"/>
      <c r="J20" s="3"/>
      <c r="K20" s="59"/>
      <c r="L20" s="94"/>
    </row>
    <row r="21" spans="1:14" ht="50.1" customHeight="1" x14ac:dyDescent="0.15">
      <c r="A21" s="88"/>
      <c r="B21" s="83" t="s">
        <v>59</v>
      </c>
      <c r="C21" s="89">
        <f>ROUNDUP(G18,-3)</f>
        <v>45000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37249</v>
      </c>
    </row>
    <row r="22" spans="1:14" ht="54.95" customHeight="1" x14ac:dyDescent="0.15">
      <c r="I22" s="51">
        <f>SUM(I3:I21)</f>
        <v>37249</v>
      </c>
      <c r="J22" s="3"/>
      <c r="K22" s="46"/>
    </row>
    <row r="23" spans="1:14" ht="54.95" customHeight="1" x14ac:dyDescent="0.15">
      <c r="A23" s="17"/>
      <c r="B23" s="12"/>
      <c r="C23" s="12"/>
      <c r="D23" s="12"/>
      <c r="E23" s="12"/>
      <c r="F23" s="12"/>
      <c r="G23" s="12"/>
      <c r="H23" s="12"/>
      <c r="I23" s="12"/>
      <c r="K23" s="44"/>
    </row>
    <row r="24" spans="1:14" ht="54.95" customHeight="1" x14ac:dyDescent="0.5">
      <c r="A24" s="12"/>
      <c r="B24" s="17"/>
      <c r="C24" s="12"/>
      <c r="E24" s="12"/>
      <c r="F24" s="12"/>
      <c r="G24" s="18"/>
      <c r="H24" s="18"/>
      <c r="I24" s="19"/>
      <c r="K24" s="44"/>
    </row>
    <row r="25" spans="1:14" ht="54.95" customHeight="1" x14ac:dyDescent="0.5">
      <c r="A25" s="12"/>
      <c r="B25" s="17"/>
      <c r="C25" s="12"/>
      <c r="E25" s="12"/>
      <c r="F25" s="12"/>
      <c r="G25" s="18"/>
      <c r="H25" s="18"/>
      <c r="I25" s="19"/>
    </row>
    <row r="26" spans="1:14" ht="54.95" customHeight="1" x14ac:dyDescent="0.5">
      <c r="A26" s="12"/>
      <c r="B26" s="17"/>
      <c r="C26" s="12"/>
      <c r="E26" s="12"/>
      <c r="F26" s="12"/>
      <c r="G26" s="18"/>
      <c r="H26" s="18"/>
      <c r="I26" s="19"/>
    </row>
    <row r="27" spans="1:14" ht="54.95" customHeight="1" x14ac:dyDescent="0.15">
      <c r="B27" s="17"/>
      <c r="C27" s="12"/>
      <c r="D27" s="12"/>
    </row>
    <row r="28" spans="1:14" ht="54.95" customHeight="1" x14ac:dyDescent="0.15">
      <c r="B28" s="12"/>
      <c r="C28" s="17"/>
      <c r="D28" s="12"/>
    </row>
    <row r="29" spans="1:14" ht="54.95" customHeight="1" x14ac:dyDescent="0.15"/>
    <row r="30" spans="1:14" ht="54.95" customHeight="1" x14ac:dyDescent="0.15"/>
    <row r="31" spans="1:14" ht="54.95" customHeight="1" x14ac:dyDescent="0.15">
      <c r="B31" s="30"/>
    </row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  <row r="162" ht="54.95" customHeight="1" x14ac:dyDescent="0.15"/>
    <row r="163" ht="54.95" customHeight="1" x14ac:dyDescent="0.15"/>
    <row r="164" ht="54.95" customHeight="1" x14ac:dyDescent="0.15"/>
    <row r="165" ht="54.95" customHeight="1" x14ac:dyDescent="0.15"/>
    <row r="166" ht="54.95" customHeight="1" x14ac:dyDescent="0.15"/>
    <row r="167" ht="54.95" customHeight="1" x14ac:dyDescent="0.15"/>
    <row r="168" ht="54.95" customHeight="1" x14ac:dyDescent="0.15"/>
    <row r="169" ht="54.95" customHeight="1" x14ac:dyDescent="0.15"/>
    <row r="170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K1" sqref="K1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204</v>
      </c>
      <c r="B1" s="26"/>
      <c r="C1" s="27"/>
      <c r="D1" s="28"/>
      <c r="E1" s="29" t="s">
        <v>220</v>
      </c>
      <c r="F1" s="22"/>
      <c r="G1" s="22"/>
      <c r="H1" s="23"/>
      <c r="I1" s="24"/>
      <c r="J1" s="1"/>
      <c r="K1" s="52"/>
    </row>
    <row r="2" spans="1:14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4" ht="60" customHeight="1" x14ac:dyDescent="0.15">
      <c r="A3" s="64">
        <v>1</v>
      </c>
      <c r="B3" s="61" t="s">
        <v>202</v>
      </c>
      <c r="C3" s="61"/>
      <c r="D3" s="61"/>
      <c r="E3" s="61" t="s">
        <v>203</v>
      </c>
      <c r="F3" s="66">
        <v>1</v>
      </c>
      <c r="G3" s="7">
        <v>6000</v>
      </c>
      <c r="H3" s="7">
        <f>F3*G3</f>
        <v>6000</v>
      </c>
      <c r="I3" s="56">
        <f>+L3</f>
        <v>12429</v>
      </c>
      <c r="J3" s="31"/>
      <c r="K3" s="54" t="s">
        <v>126</v>
      </c>
      <c r="L3" s="95">
        <v>12429</v>
      </c>
    </row>
    <row r="4" spans="1:14" ht="60" customHeight="1" x14ac:dyDescent="0.15">
      <c r="A4" s="64">
        <f t="shared" ref="A4:A17" si="0">A3+1</f>
        <v>2</v>
      </c>
      <c r="B4" s="61" t="s">
        <v>173</v>
      </c>
      <c r="C4" s="61"/>
      <c r="D4" s="61"/>
      <c r="E4" s="10" t="s">
        <v>201</v>
      </c>
      <c r="F4" s="66">
        <v>1</v>
      </c>
      <c r="G4" s="7">
        <v>2000</v>
      </c>
      <c r="H4" s="7">
        <f t="shared" ref="H4" si="1">F4*G4</f>
        <v>2000</v>
      </c>
      <c r="I4" s="56">
        <f>+L4</f>
        <v>680</v>
      </c>
      <c r="J4" s="31"/>
      <c r="K4" s="57" t="s">
        <v>127</v>
      </c>
      <c r="L4" s="95">
        <v>680</v>
      </c>
      <c r="M4" s="13"/>
      <c r="N4" s="13"/>
    </row>
    <row r="5" spans="1:14" ht="60" customHeight="1" x14ac:dyDescent="0.15">
      <c r="A5" s="64">
        <f t="shared" si="0"/>
        <v>3</v>
      </c>
      <c r="B5" s="61"/>
      <c r="C5" s="61"/>
      <c r="D5" s="61"/>
      <c r="E5" s="61"/>
      <c r="F5" s="66"/>
      <c r="G5" s="7"/>
      <c r="H5" s="7"/>
      <c r="I5" s="56"/>
      <c r="J5" s="31"/>
      <c r="K5" s="57"/>
      <c r="L5" s="95"/>
      <c r="M5" s="13"/>
      <c r="N5" s="13"/>
    </row>
    <row r="6" spans="1:14" ht="60" customHeight="1" x14ac:dyDescent="0.15">
      <c r="A6" s="64">
        <f t="shared" si="0"/>
        <v>4</v>
      </c>
      <c r="B6" s="61"/>
      <c r="C6" s="8"/>
      <c r="D6" s="8"/>
      <c r="E6" s="60"/>
      <c r="F6" s="66"/>
      <c r="G6" s="97"/>
      <c r="H6" s="97"/>
      <c r="I6" s="56"/>
      <c r="J6" s="31"/>
      <c r="K6" s="57"/>
      <c r="L6" s="95"/>
      <c r="M6" s="13"/>
      <c r="N6" s="13"/>
    </row>
    <row r="7" spans="1:14" ht="60" customHeight="1" x14ac:dyDescent="0.15">
      <c r="A7" s="64">
        <f t="shared" si="0"/>
        <v>5</v>
      </c>
      <c r="B7" s="61"/>
      <c r="C7" s="10"/>
      <c r="D7" s="10"/>
      <c r="E7" s="10"/>
      <c r="F7" s="66"/>
      <c r="G7" s="7"/>
      <c r="H7" s="7"/>
      <c r="I7" s="56"/>
      <c r="J7" s="31"/>
      <c r="K7" s="57"/>
      <c r="L7" s="95"/>
      <c r="M7" s="13"/>
      <c r="N7" s="13"/>
    </row>
    <row r="8" spans="1:14" ht="60" customHeight="1" x14ac:dyDescent="0.15">
      <c r="A8" s="64">
        <f t="shared" si="0"/>
        <v>6</v>
      </c>
      <c r="B8" s="61"/>
      <c r="C8" s="61"/>
      <c r="D8" s="61"/>
      <c r="E8" s="61"/>
      <c r="F8" s="66"/>
      <c r="G8" s="7"/>
      <c r="H8" s="7"/>
      <c r="I8" s="56"/>
      <c r="J8" s="2"/>
      <c r="K8" s="59"/>
      <c r="L8" s="96"/>
      <c r="M8" s="13"/>
      <c r="N8" s="13"/>
    </row>
    <row r="9" spans="1:14" ht="60" customHeight="1" x14ac:dyDescent="0.15">
      <c r="A9" s="64">
        <f t="shared" si="0"/>
        <v>7</v>
      </c>
      <c r="B9" s="71"/>
      <c r="C9" s="8"/>
      <c r="D9" s="8"/>
      <c r="E9" s="60"/>
      <c r="F9" s="66"/>
      <c r="G9" s="97"/>
      <c r="H9" s="97"/>
      <c r="I9" s="56"/>
      <c r="J9" s="2"/>
      <c r="K9" s="59"/>
      <c r="L9" s="96"/>
      <c r="M9" s="13"/>
      <c r="N9" s="13"/>
    </row>
    <row r="10" spans="1:14" ht="60" customHeight="1" x14ac:dyDescent="0.15">
      <c r="A10" s="64">
        <f t="shared" si="0"/>
        <v>8</v>
      </c>
      <c r="B10" s="61"/>
      <c r="C10" s="61"/>
      <c r="D10" s="61"/>
      <c r="E10" s="61"/>
      <c r="F10" s="66"/>
      <c r="G10" s="7"/>
      <c r="H10" s="7"/>
      <c r="I10" s="56"/>
      <c r="J10" s="2"/>
      <c r="K10" s="59"/>
      <c r="L10" s="96"/>
      <c r="M10" s="13"/>
      <c r="N10" s="13"/>
    </row>
    <row r="11" spans="1:14" ht="60" customHeight="1" x14ac:dyDescent="0.15">
      <c r="A11" s="64">
        <f t="shared" si="0"/>
        <v>9</v>
      </c>
      <c r="B11" s="61"/>
      <c r="C11" s="61"/>
      <c r="D11" s="61"/>
      <c r="E11" s="61"/>
      <c r="F11" s="67"/>
      <c r="G11" s="7"/>
      <c r="H11" s="7"/>
      <c r="I11" s="50"/>
      <c r="J11" s="2"/>
      <c r="K11" s="59"/>
      <c r="L11" s="96"/>
      <c r="M11" s="13"/>
      <c r="N11" s="13"/>
    </row>
    <row r="12" spans="1:14" ht="60" customHeight="1" x14ac:dyDescent="0.15">
      <c r="A12" s="64">
        <f t="shared" si="0"/>
        <v>10</v>
      </c>
      <c r="B12" s="61"/>
      <c r="C12" s="61"/>
      <c r="D12" s="61"/>
      <c r="E12" s="61"/>
      <c r="F12" s="68"/>
      <c r="G12" s="7"/>
      <c r="H12" s="7"/>
      <c r="I12" s="62"/>
      <c r="J12" s="2"/>
      <c r="K12" s="59"/>
      <c r="L12" s="96"/>
      <c r="M12" s="13"/>
      <c r="N12" s="13"/>
    </row>
    <row r="13" spans="1:14" ht="60" customHeight="1" x14ac:dyDescent="0.15">
      <c r="A13" s="64">
        <f t="shared" si="0"/>
        <v>11</v>
      </c>
      <c r="B13" s="9"/>
      <c r="C13" s="61"/>
      <c r="D13" s="9"/>
      <c r="E13" s="9"/>
      <c r="F13" s="69"/>
      <c r="G13" s="11"/>
      <c r="H13" s="7"/>
      <c r="I13" s="50"/>
      <c r="J13" s="2"/>
      <c r="K13" s="59"/>
      <c r="L13" s="96"/>
      <c r="M13" s="13"/>
      <c r="N13" s="13"/>
    </row>
    <row r="14" spans="1:14" ht="60" customHeight="1" x14ac:dyDescent="0.15">
      <c r="A14" s="64">
        <f t="shared" si="0"/>
        <v>12</v>
      </c>
      <c r="B14" s="9"/>
      <c r="C14" s="61"/>
      <c r="D14" s="9"/>
      <c r="E14" s="9"/>
      <c r="F14" s="70"/>
      <c r="G14" s="7"/>
      <c r="H14" s="7"/>
      <c r="I14" s="50"/>
      <c r="J14" s="2"/>
      <c r="K14" s="59"/>
      <c r="L14" s="96"/>
      <c r="M14" s="13"/>
      <c r="N14" s="13"/>
    </row>
    <row r="15" spans="1:14" ht="60" customHeight="1" x14ac:dyDescent="0.15">
      <c r="A15" s="64">
        <f t="shared" si="0"/>
        <v>13</v>
      </c>
      <c r="B15" s="71"/>
      <c r="C15" s="6"/>
      <c r="D15" s="6"/>
      <c r="E15" s="47"/>
      <c r="F15" s="70"/>
      <c r="G15" s="7"/>
      <c r="H15" s="7"/>
      <c r="I15" s="6"/>
      <c r="J15" s="2"/>
      <c r="K15" s="59"/>
      <c r="L15" s="96"/>
      <c r="M15" s="13"/>
      <c r="N15" s="13"/>
    </row>
    <row r="16" spans="1:14" ht="60" customHeight="1" x14ac:dyDescent="0.15">
      <c r="A16" s="64">
        <f t="shared" si="0"/>
        <v>14</v>
      </c>
      <c r="B16" s="71"/>
      <c r="C16" s="6"/>
      <c r="D16" s="6"/>
      <c r="E16" s="47"/>
      <c r="F16" s="66"/>
      <c r="G16" s="7"/>
      <c r="H16" s="7"/>
      <c r="I16" s="6"/>
      <c r="J16" s="2"/>
      <c r="K16" s="59"/>
      <c r="L16" s="96"/>
      <c r="M16" s="13"/>
      <c r="N16" s="13"/>
    </row>
    <row r="17" spans="1:14" ht="60" customHeight="1" x14ac:dyDescent="0.15">
      <c r="A17" s="64">
        <f t="shared" si="0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59"/>
      <c r="L17" s="96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7">
        <f>SUM(H3:H17)</f>
        <v>8000</v>
      </c>
      <c r="H18" s="137"/>
      <c r="I18" s="81"/>
      <c r="J18" s="3"/>
      <c r="K18" s="59"/>
      <c r="L18" s="94"/>
    </row>
    <row r="19" spans="1:14" ht="50.1" customHeight="1" x14ac:dyDescent="0.15">
      <c r="A19" s="80"/>
      <c r="B19" s="114" t="s">
        <v>58</v>
      </c>
      <c r="C19" s="115">
        <v>0</v>
      </c>
      <c r="D19" s="73"/>
      <c r="E19" s="73"/>
      <c r="F19" s="84"/>
      <c r="G19" s="85"/>
      <c r="H19" s="85"/>
      <c r="I19" s="86"/>
      <c r="J19" s="3"/>
      <c r="K19" s="59"/>
      <c r="L19" s="94"/>
    </row>
    <row r="20" spans="1:14" ht="50.1" customHeight="1" x14ac:dyDescent="0.15">
      <c r="A20" s="80"/>
      <c r="B20" s="114" t="s">
        <v>50</v>
      </c>
      <c r="C20" s="116">
        <f>+L21</f>
        <v>13109</v>
      </c>
      <c r="D20" s="73"/>
      <c r="E20" s="73"/>
      <c r="F20" s="84"/>
      <c r="G20" s="85"/>
      <c r="H20" s="85"/>
      <c r="I20" s="86"/>
      <c r="J20" s="3"/>
      <c r="K20" s="59"/>
      <c r="L20" s="94"/>
    </row>
    <row r="21" spans="1:14" ht="50.1" customHeight="1" x14ac:dyDescent="0.15">
      <c r="A21" s="88"/>
      <c r="B21" s="114" t="s">
        <v>59</v>
      </c>
      <c r="C21" s="117">
        <f>ROUNDUP(G18,-3)</f>
        <v>8000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13109</v>
      </c>
    </row>
    <row r="22" spans="1:14" ht="54.95" customHeight="1" x14ac:dyDescent="0.15">
      <c r="I22" s="51">
        <f>SUM(I3:I21)</f>
        <v>13109</v>
      </c>
      <c r="J22" s="3"/>
      <c r="K22" s="46"/>
    </row>
    <row r="23" spans="1:14" ht="54.95" customHeight="1" x14ac:dyDescent="0.15">
      <c r="A23" s="17"/>
      <c r="B23" s="12"/>
      <c r="C23" s="12"/>
      <c r="D23" s="12"/>
      <c r="E23" s="12"/>
      <c r="F23" s="12"/>
      <c r="G23" s="12"/>
      <c r="H23" s="12"/>
      <c r="I23" s="12"/>
      <c r="K23" s="44"/>
    </row>
    <row r="24" spans="1:14" ht="54.95" customHeight="1" x14ac:dyDescent="0.5">
      <c r="A24" s="12"/>
      <c r="B24" s="17"/>
      <c r="C24" s="12"/>
      <c r="E24" s="12"/>
      <c r="F24" s="12"/>
      <c r="G24" s="18"/>
      <c r="H24" s="18"/>
      <c r="I24" s="19"/>
      <c r="K24" s="44"/>
    </row>
    <row r="25" spans="1:14" ht="54.95" customHeight="1" x14ac:dyDescent="0.5">
      <c r="A25" s="12"/>
      <c r="B25" s="17"/>
      <c r="C25" s="12"/>
      <c r="E25" s="12"/>
      <c r="F25" s="12"/>
      <c r="G25" s="18"/>
      <c r="H25" s="18"/>
      <c r="I25" s="19"/>
    </row>
    <row r="26" spans="1:14" ht="54.95" customHeight="1" x14ac:dyDescent="0.5">
      <c r="A26" s="12"/>
      <c r="B26" s="17"/>
      <c r="C26" s="12"/>
      <c r="E26" s="12"/>
      <c r="F26" s="12"/>
      <c r="G26" s="18"/>
      <c r="H26" s="18"/>
      <c r="I26" s="19"/>
    </row>
    <row r="27" spans="1:14" ht="54.95" customHeight="1" x14ac:dyDescent="0.15">
      <c r="B27" s="17"/>
      <c r="C27" s="12"/>
      <c r="D27" s="12"/>
    </row>
    <row r="28" spans="1:14" ht="54.95" customHeight="1" x14ac:dyDescent="0.15">
      <c r="B28" s="12"/>
      <c r="C28" s="17"/>
      <c r="D28" s="12"/>
    </row>
    <row r="29" spans="1:14" ht="54.95" customHeight="1" x14ac:dyDescent="0.15"/>
    <row r="30" spans="1:14" ht="54.95" customHeight="1" x14ac:dyDescent="0.15"/>
    <row r="31" spans="1:14" ht="54.95" customHeight="1" x14ac:dyDescent="0.15">
      <c r="B31" s="30"/>
    </row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  <row r="162" ht="54.95" customHeight="1" x14ac:dyDescent="0.15"/>
    <row r="163" ht="54.95" customHeight="1" x14ac:dyDescent="0.15"/>
    <row r="164" ht="54.95" customHeight="1" x14ac:dyDescent="0.15"/>
    <row r="165" ht="54.95" customHeight="1" x14ac:dyDescent="0.15"/>
    <row r="166" ht="54.95" customHeight="1" x14ac:dyDescent="0.15"/>
    <row r="167" ht="54.95" customHeight="1" x14ac:dyDescent="0.15"/>
    <row r="168" ht="54.95" customHeight="1" x14ac:dyDescent="0.15"/>
    <row r="169" ht="54.95" customHeight="1" x14ac:dyDescent="0.15"/>
    <row r="170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F15" sqref="F15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213</v>
      </c>
      <c r="B1" s="26"/>
      <c r="C1" s="27"/>
      <c r="D1" s="28"/>
      <c r="E1" s="29" t="s">
        <v>220</v>
      </c>
      <c r="F1" s="22"/>
      <c r="G1" s="22"/>
      <c r="H1" s="23"/>
      <c r="I1" s="24"/>
      <c r="J1" s="1"/>
      <c r="K1" s="52"/>
    </row>
    <row r="2" spans="1:14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4" ht="60" customHeight="1" x14ac:dyDescent="0.15">
      <c r="A3" s="64">
        <v>1</v>
      </c>
      <c r="B3" s="61" t="s">
        <v>214</v>
      </c>
      <c r="C3" s="61"/>
      <c r="D3" s="61"/>
      <c r="E3" s="61" t="s">
        <v>215</v>
      </c>
      <c r="F3" s="66">
        <v>1</v>
      </c>
      <c r="G3" s="7">
        <v>1000</v>
      </c>
      <c r="H3" s="7">
        <f>F3*G3</f>
        <v>1000</v>
      </c>
      <c r="I3" s="56">
        <v>0</v>
      </c>
      <c r="J3" s="31"/>
      <c r="K3" s="61" t="s">
        <v>12</v>
      </c>
      <c r="L3" s="95">
        <v>1730</v>
      </c>
    </row>
    <row r="4" spans="1:14" ht="60" customHeight="1" x14ac:dyDescent="0.15">
      <c r="A4" s="64">
        <f t="shared" ref="A4:A17" si="0">A3+1</f>
        <v>2</v>
      </c>
      <c r="B4" s="61" t="s">
        <v>193</v>
      </c>
      <c r="C4" s="61"/>
      <c r="D4" s="61"/>
      <c r="E4" s="10" t="s">
        <v>216</v>
      </c>
      <c r="F4" s="66">
        <v>1</v>
      </c>
      <c r="G4" s="7">
        <v>1000</v>
      </c>
      <c r="H4" s="7">
        <f t="shared" ref="H4" si="1">F4*G4</f>
        <v>1000</v>
      </c>
      <c r="I4" s="56">
        <v>0</v>
      </c>
      <c r="J4" s="31"/>
      <c r="K4" s="57"/>
      <c r="L4" s="95"/>
      <c r="M4" s="13"/>
      <c r="N4" s="13"/>
    </row>
    <row r="5" spans="1:14" ht="60" customHeight="1" x14ac:dyDescent="0.15">
      <c r="A5" s="64">
        <f t="shared" si="0"/>
        <v>3</v>
      </c>
      <c r="B5" s="61" t="s">
        <v>12</v>
      </c>
      <c r="C5" s="61"/>
      <c r="D5" s="61"/>
      <c r="E5" s="61"/>
      <c r="F5" s="66">
        <v>1</v>
      </c>
      <c r="G5" s="7">
        <v>1000</v>
      </c>
      <c r="H5" s="7">
        <v>1800</v>
      </c>
      <c r="I5" s="56">
        <v>1730</v>
      </c>
      <c r="J5" s="31"/>
      <c r="K5" s="57"/>
      <c r="L5" s="95"/>
      <c r="M5" s="13"/>
      <c r="N5" s="13"/>
    </row>
    <row r="6" spans="1:14" ht="60" customHeight="1" x14ac:dyDescent="0.15">
      <c r="A6" s="64">
        <f t="shared" si="0"/>
        <v>4</v>
      </c>
      <c r="B6" s="61"/>
      <c r="C6" s="8"/>
      <c r="D6" s="8"/>
      <c r="E6" s="60"/>
      <c r="F6" s="66"/>
      <c r="G6" s="97"/>
      <c r="H6" s="97"/>
      <c r="I6" s="56"/>
      <c r="J6" s="31"/>
      <c r="K6" s="57"/>
      <c r="L6" s="95"/>
      <c r="M6" s="13"/>
      <c r="N6" s="13"/>
    </row>
    <row r="7" spans="1:14" ht="60" customHeight="1" x14ac:dyDescent="0.15">
      <c r="A7" s="64">
        <f t="shared" si="0"/>
        <v>5</v>
      </c>
      <c r="B7" s="61"/>
      <c r="C7" s="10"/>
      <c r="D7" s="10"/>
      <c r="E7" s="10"/>
      <c r="F7" s="66"/>
      <c r="G7" s="7"/>
      <c r="H7" s="7"/>
      <c r="I7" s="56"/>
      <c r="J7" s="31"/>
      <c r="K7" s="57"/>
      <c r="L7" s="95"/>
      <c r="M7" s="13"/>
      <c r="N7" s="13"/>
    </row>
    <row r="8" spans="1:14" ht="60" customHeight="1" x14ac:dyDescent="0.15">
      <c r="A8" s="64">
        <f t="shared" si="0"/>
        <v>6</v>
      </c>
      <c r="B8" s="61"/>
      <c r="C8" s="61"/>
      <c r="D8" s="61"/>
      <c r="E8" s="61"/>
      <c r="F8" s="66"/>
      <c r="G8" s="7"/>
      <c r="H8" s="7"/>
      <c r="I8" s="56"/>
      <c r="J8" s="2"/>
      <c r="K8" s="59"/>
      <c r="L8" s="96"/>
      <c r="M8" s="13"/>
      <c r="N8" s="13"/>
    </row>
    <row r="9" spans="1:14" ht="60" customHeight="1" x14ac:dyDescent="0.15">
      <c r="A9" s="64">
        <f t="shared" si="0"/>
        <v>7</v>
      </c>
      <c r="B9" s="71"/>
      <c r="C9" s="8"/>
      <c r="D9" s="8"/>
      <c r="E9" s="60"/>
      <c r="F9" s="66"/>
      <c r="G9" s="97"/>
      <c r="H9" s="97"/>
      <c r="I9" s="56"/>
      <c r="J9" s="2"/>
      <c r="K9" s="59"/>
      <c r="L9" s="96"/>
      <c r="M9" s="13"/>
      <c r="N9" s="13"/>
    </row>
    <row r="10" spans="1:14" ht="60" customHeight="1" x14ac:dyDescent="0.15">
      <c r="A10" s="64">
        <f t="shared" si="0"/>
        <v>8</v>
      </c>
      <c r="B10" s="61"/>
      <c r="C10" s="61"/>
      <c r="D10" s="61"/>
      <c r="E10" s="61"/>
      <c r="F10" s="66"/>
      <c r="G10" s="7"/>
      <c r="H10" s="7"/>
      <c r="I10" s="56"/>
      <c r="J10" s="2"/>
      <c r="K10" s="59"/>
      <c r="L10" s="96"/>
      <c r="M10" s="13"/>
      <c r="N10" s="13"/>
    </row>
    <row r="11" spans="1:14" ht="60" customHeight="1" x14ac:dyDescent="0.15">
      <c r="A11" s="64">
        <f t="shared" si="0"/>
        <v>9</v>
      </c>
      <c r="B11" s="61"/>
      <c r="C11" s="61"/>
      <c r="D11" s="61"/>
      <c r="E11" s="61"/>
      <c r="F11" s="67"/>
      <c r="G11" s="7"/>
      <c r="H11" s="7"/>
      <c r="I11" s="50"/>
      <c r="J11" s="2"/>
      <c r="K11" s="59"/>
      <c r="L11" s="96"/>
      <c r="M11" s="13"/>
      <c r="N11" s="13"/>
    </row>
    <row r="12" spans="1:14" ht="60" customHeight="1" x14ac:dyDescent="0.15">
      <c r="A12" s="64">
        <f t="shared" si="0"/>
        <v>10</v>
      </c>
      <c r="B12" s="61"/>
      <c r="C12" s="61"/>
      <c r="D12" s="61"/>
      <c r="E12" s="61"/>
      <c r="F12" s="68"/>
      <c r="G12" s="7"/>
      <c r="H12" s="7"/>
      <c r="I12" s="62"/>
      <c r="J12" s="2"/>
      <c r="K12" s="59"/>
      <c r="L12" s="96"/>
      <c r="M12" s="13"/>
      <c r="N12" s="13"/>
    </row>
    <row r="13" spans="1:14" ht="60" customHeight="1" x14ac:dyDescent="0.15">
      <c r="A13" s="64">
        <f t="shared" si="0"/>
        <v>11</v>
      </c>
      <c r="B13" s="9"/>
      <c r="C13" s="61"/>
      <c r="D13" s="9"/>
      <c r="E13" s="9"/>
      <c r="F13" s="69"/>
      <c r="G13" s="11"/>
      <c r="H13" s="7"/>
      <c r="I13" s="50"/>
      <c r="J13" s="2"/>
      <c r="K13" s="59"/>
      <c r="L13" s="96"/>
      <c r="M13" s="13"/>
      <c r="N13" s="13"/>
    </row>
    <row r="14" spans="1:14" ht="60" customHeight="1" x14ac:dyDescent="0.15">
      <c r="A14" s="64">
        <f t="shared" si="0"/>
        <v>12</v>
      </c>
      <c r="B14" s="9"/>
      <c r="C14" s="61"/>
      <c r="D14" s="9"/>
      <c r="E14" s="9"/>
      <c r="F14" s="70"/>
      <c r="G14" s="7"/>
      <c r="H14" s="7"/>
      <c r="I14" s="50"/>
      <c r="J14" s="2"/>
      <c r="K14" s="59"/>
      <c r="L14" s="96"/>
      <c r="M14" s="13"/>
      <c r="N14" s="13"/>
    </row>
    <row r="15" spans="1:14" ht="60" customHeight="1" x14ac:dyDescent="0.15">
      <c r="A15" s="64">
        <f t="shared" si="0"/>
        <v>13</v>
      </c>
      <c r="B15" s="71"/>
      <c r="C15" s="6"/>
      <c r="D15" s="6"/>
      <c r="E15" s="47"/>
      <c r="F15" s="70"/>
      <c r="G15" s="7"/>
      <c r="H15" s="7"/>
      <c r="I15" s="6"/>
      <c r="J15" s="2"/>
      <c r="K15" s="59"/>
      <c r="L15" s="96"/>
      <c r="M15" s="13"/>
      <c r="N15" s="13"/>
    </row>
    <row r="16" spans="1:14" ht="60" customHeight="1" x14ac:dyDescent="0.15">
      <c r="A16" s="64">
        <f t="shared" si="0"/>
        <v>14</v>
      </c>
      <c r="B16" s="71"/>
      <c r="C16" s="6"/>
      <c r="D16" s="6"/>
      <c r="E16" s="47"/>
      <c r="F16" s="66"/>
      <c r="G16" s="7"/>
      <c r="H16" s="7"/>
      <c r="I16" s="6"/>
      <c r="J16" s="2"/>
      <c r="K16" s="59"/>
      <c r="L16" s="96"/>
      <c r="M16" s="13"/>
      <c r="N16" s="13"/>
    </row>
    <row r="17" spans="1:14" ht="60" customHeight="1" x14ac:dyDescent="0.15">
      <c r="A17" s="64">
        <f t="shared" si="0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59"/>
      <c r="L17" s="96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7">
        <f>SUM(H3:H17)</f>
        <v>3800</v>
      </c>
      <c r="H18" s="137"/>
      <c r="I18" s="81"/>
      <c r="J18" s="3"/>
      <c r="K18" s="59"/>
      <c r="L18" s="94"/>
    </row>
    <row r="19" spans="1:14" ht="50.1" customHeight="1" x14ac:dyDescent="0.15">
      <c r="A19" s="80"/>
      <c r="B19" s="114" t="s">
        <v>58</v>
      </c>
      <c r="C19" s="115">
        <v>0</v>
      </c>
      <c r="D19" s="73"/>
      <c r="E19" s="73"/>
      <c r="F19" s="84"/>
      <c r="G19" s="85"/>
      <c r="H19" s="85"/>
      <c r="I19" s="86"/>
      <c r="J19" s="3"/>
      <c r="K19" s="59"/>
      <c r="L19" s="94"/>
    </row>
    <row r="20" spans="1:14" ht="50.1" customHeight="1" x14ac:dyDescent="0.15">
      <c r="A20" s="80"/>
      <c r="B20" s="114" t="s">
        <v>50</v>
      </c>
      <c r="C20" s="116">
        <f>+L21</f>
        <v>1730</v>
      </c>
      <c r="D20" s="73"/>
      <c r="E20" s="73"/>
      <c r="F20" s="84"/>
      <c r="G20" s="85"/>
      <c r="H20" s="85"/>
      <c r="I20" s="86"/>
      <c r="J20" s="3"/>
      <c r="K20" s="59"/>
      <c r="L20" s="94"/>
    </row>
    <row r="21" spans="1:14" ht="50.1" customHeight="1" x14ac:dyDescent="0.15">
      <c r="A21" s="88"/>
      <c r="B21" s="114" t="s">
        <v>59</v>
      </c>
      <c r="C21" s="117">
        <f>ROUNDUP(G18,-3)</f>
        <v>4000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1730</v>
      </c>
    </row>
    <row r="22" spans="1:14" ht="54.95" customHeight="1" x14ac:dyDescent="0.15">
      <c r="I22" s="51">
        <f>SUM(I3:I21)</f>
        <v>1730</v>
      </c>
      <c r="J22" s="3"/>
      <c r="K22" s="46"/>
    </row>
    <row r="23" spans="1:14" ht="54.95" customHeight="1" x14ac:dyDescent="0.15">
      <c r="A23" s="17"/>
      <c r="B23" s="12"/>
      <c r="C23" s="12"/>
      <c r="D23" s="12"/>
      <c r="E23" s="12"/>
      <c r="F23" s="12"/>
      <c r="G23" s="12"/>
      <c r="H23" s="12"/>
      <c r="I23" s="12"/>
      <c r="K23" s="44"/>
    </row>
    <row r="24" spans="1:14" ht="54.95" customHeight="1" x14ac:dyDescent="0.5">
      <c r="A24" s="12"/>
      <c r="B24" s="17"/>
      <c r="C24" s="12"/>
      <c r="E24" s="12"/>
      <c r="F24" s="12"/>
      <c r="G24" s="18"/>
      <c r="H24" s="18"/>
      <c r="I24" s="19"/>
      <c r="K24" s="44"/>
    </row>
    <row r="25" spans="1:14" ht="54.95" customHeight="1" x14ac:dyDescent="0.5">
      <c r="A25" s="12"/>
      <c r="B25" s="17"/>
      <c r="C25" s="12"/>
      <c r="E25" s="12"/>
      <c r="F25" s="12"/>
      <c r="G25" s="18"/>
      <c r="H25" s="18"/>
      <c r="I25" s="19"/>
    </row>
    <row r="26" spans="1:14" ht="54.95" customHeight="1" x14ac:dyDescent="0.5">
      <c r="A26" s="12"/>
      <c r="B26" s="17"/>
      <c r="C26" s="12"/>
      <c r="E26" s="12"/>
      <c r="F26" s="12"/>
      <c r="G26" s="18"/>
      <c r="H26" s="18"/>
      <c r="I26" s="19"/>
    </row>
    <row r="27" spans="1:14" ht="54.95" customHeight="1" x14ac:dyDescent="0.15">
      <c r="B27" s="17"/>
      <c r="C27" s="12"/>
      <c r="D27" s="12"/>
    </row>
    <row r="28" spans="1:14" ht="54.95" customHeight="1" x14ac:dyDescent="0.15">
      <c r="B28" s="12"/>
      <c r="C28" s="17"/>
      <c r="D28" s="12"/>
    </row>
    <row r="29" spans="1:14" ht="54.95" customHeight="1" x14ac:dyDescent="0.15"/>
    <row r="30" spans="1:14" ht="54.95" customHeight="1" x14ac:dyDescent="0.15"/>
    <row r="31" spans="1:14" ht="54.95" customHeight="1" x14ac:dyDescent="0.15">
      <c r="B31" s="30"/>
    </row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  <row r="162" ht="54.95" customHeight="1" x14ac:dyDescent="0.15"/>
    <row r="163" ht="54.95" customHeight="1" x14ac:dyDescent="0.15"/>
    <row r="164" ht="54.95" customHeight="1" x14ac:dyDescent="0.15"/>
    <row r="165" ht="54.95" customHeight="1" x14ac:dyDescent="0.15"/>
    <row r="166" ht="54.95" customHeight="1" x14ac:dyDescent="0.15"/>
    <row r="167" ht="54.95" customHeight="1" x14ac:dyDescent="0.15"/>
    <row r="168" ht="54.95" customHeight="1" x14ac:dyDescent="0.15"/>
    <row r="169" ht="54.95" customHeight="1" x14ac:dyDescent="0.15"/>
    <row r="170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view="pageBreakPreview" zoomScale="47" zoomScaleNormal="56" zoomScaleSheetLayoutView="47" workbookViewId="0">
      <pane ySplit="2" topLeftCell="A3" activePane="bottomLeft" state="frozen"/>
      <selection activeCell="I11" sqref="I11"/>
      <selection pane="bottomLeft" activeCell="G21" sqref="G21:H21"/>
    </sheetView>
  </sheetViews>
  <sheetFormatPr defaultRowHeight="13.5" x14ac:dyDescent="0.15"/>
  <cols>
    <col min="2" max="2" width="44.125" customWidth="1"/>
    <col min="3" max="3" width="34.25" customWidth="1"/>
    <col min="4" max="4" width="31.625" customWidth="1"/>
    <col min="5" max="5" width="73" customWidth="1"/>
    <col min="6" max="6" width="15.875" customWidth="1"/>
    <col min="7" max="7" width="21.375" customWidth="1"/>
    <col min="8" max="8" width="24.5" customWidth="1"/>
    <col min="9" max="9" width="53.5" customWidth="1"/>
    <col min="10" max="10" width="7.375" customWidth="1"/>
    <col min="11" max="11" width="51.5" customWidth="1"/>
    <col min="12" max="12" width="25.25" customWidth="1"/>
    <col min="13" max="13" width="16.625" bestFit="1" customWidth="1"/>
  </cols>
  <sheetData>
    <row r="1" spans="1:14" ht="54.95" customHeight="1" x14ac:dyDescent="0.8">
      <c r="A1" s="25" t="s">
        <v>211</v>
      </c>
      <c r="B1" s="26"/>
      <c r="C1" s="27"/>
      <c r="D1" s="28"/>
      <c r="E1" s="29" t="s">
        <v>240</v>
      </c>
      <c r="F1" s="22"/>
      <c r="G1" s="22"/>
      <c r="H1" s="23"/>
      <c r="I1" s="24"/>
      <c r="J1" s="1"/>
      <c r="K1" s="52"/>
    </row>
    <row r="2" spans="1:14" ht="60" customHeight="1" x14ac:dyDescent="0.15">
      <c r="A2" s="21" t="s">
        <v>0</v>
      </c>
      <c r="B2" s="21" t="s">
        <v>2</v>
      </c>
      <c r="C2" s="21" t="s">
        <v>3</v>
      </c>
      <c r="D2" s="21" t="s">
        <v>8</v>
      </c>
      <c r="E2" s="21" t="s">
        <v>1</v>
      </c>
      <c r="F2" s="21" t="s">
        <v>9</v>
      </c>
      <c r="G2" s="21" t="s">
        <v>5</v>
      </c>
      <c r="H2" s="21" t="s">
        <v>4</v>
      </c>
      <c r="I2" s="21" t="s">
        <v>10</v>
      </c>
      <c r="J2" s="99"/>
      <c r="K2" s="93" t="s">
        <v>139</v>
      </c>
      <c r="L2" s="94"/>
    </row>
    <row r="3" spans="1:14" ht="60" customHeight="1" x14ac:dyDescent="0.15">
      <c r="A3" s="64">
        <v>1</v>
      </c>
      <c r="B3" s="61" t="s">
        <v>202</v>
      </c>
      <c r="C3" s="61" t="s">
        <v>212</v>
      </c>
      <c r="D3" s="61"/>
      <c r="E3" s="61" t="s">
        <v>207</v>
      </c>
      <c r="F3" s="66">
        <v>1</v>
      </c>
      <c r="G3" s="7">
        <v>7000</v>
      </c>
      <c r="H3" s="7">
        <f>F3*G3</f>
        <v>7000</v>
      </c>
      <c r="I3" s="56">
        <v>0</v>
      </c>
      <c r="J3" s="31"/>
      <c r="K3" s="54" t="s">
        <v>210</v>
      </c>
      <c r="L3" s="95"/>
    </row>
    <row r="4" spans="1:14" ht="60" customHeight="1" x14ac:dyDescent="0.15">
      <c r="A4" s="64">
        <f t="shared" ref="A4:A17" si="0">A3+1</f>
        <v>2</v>
      </c>
      <c r="B4" s="61" t="s">
        <v>202</v>
      </c>
      <c r="C4" s="61" t="s">
        <v>205</v>
      </c>
      <c r="D4" s="61"/>
      <c r="E4" s="61" t="s">
        <v>208</v>
      </c>
      <c r="F4" s="66">
        <v>1</v>
      </c>
      <c r="G4" s="7">
        <v>5000</v>
      </c>
      <c r="H4" s="7">
        <f>F4*G4</f>
        <v>5000</v>
      </c>
      <c r="I4" s="56">
        <v>0</v>
      </c>
      <c r="J4" s="31"/>
      <c r="K4" s="57"/>
      <c r="L4" s="95"/>
      <c r="M4" s="13"/>
      <c r="N4" s="13"/>
    </row>
    <row r="5" spans="1:14" ht="60" customHeight="1" x14ac:dyDescent="0.15">
      <c r="A5" s="64">
        <f t="shared" si="0"/>
        <v>3</v>
      </c>
      <c r="B5" s="61" t="s">
        <v>202</v>
      </c>
      <c r="C5" s="61" t="s">
        <v>212</v>
      </c>
      <c r="D5" s="61"/>
      <c r="E5" s="10" t="s">
        <v>206</v>
      </c>
      <c r="F5" s="66">
        <v>1</v>
      </c>
      <c r="G5" s="7">
        <v>7000</v>
      </c>
      <c r="H5" s="7">
        <f t="shared" ref="H5" si="1">F5*G5</f>
        <v>7000</v>
      </c>
      <c r="I5" s="56">
        <v>0</v>
      </c>
      <c r="J5" s="31"/>
      <c r="K5" s="57"/>
      <c r="L5" s="95"/>
      <c r="M5" s="13"/>
      <c r="N5" s="13"/>
    </row>
    <row r="6" spans="1:14" ht="60" customHeight="1" x14ac:dyDescent="0.15">
      <c r="A6" s="64">
        <f t="shared" si="0"/>
        <v>4</v>
      </c>
      <c r="B6" s="61" t="s">
        <v>173</v>
      </c>
      <c r="C6" s="61" t="s">
        <v>212</v>
      </c>
      <c r="D6" s="61"/>
      <c r="E6" s="10" t="s">
        <v>209</v>
      </c>
      <c r="F6" s="66">
        <v>1</v>
      </c>
      <c r="G6" s="7">
        <v>1000</v>
      </c>
      <c r="H6" s="7">
        <f t="shared" ref="H6" si="2">F6*G6</f>
        <v>1000</v>
      </c>
      <c r="I6" s="56">
        <v>0</v>
      </c>
      <c r="J6" s="31"/>
      <c r="K6" s="57"/>
      <c r="L6" s="95"/>
      <c r="M6" s="13"/>
      <c r="N6" s="13"/>
    </row>
    <row r="7" spans="1:14" ht="60" customHeight="1" x14ac:dyDescent="0.15">
      <c r="A7" s="64">
        <f t="shared" si="0"/>
        <v>5</v>
      </c>
      <c r="B7" s="61"/>
      <c r="C7" s="10"/>
      <c r="D7" s="10"/>
      <c r="E7" s="10"/>
      <c r="F7" s="66"/>
      <c r="G7" s="7"/>
      <c r="H7" s="7"/>
      <c r="I7" s="56"/>
      <c r="J7" s="31"/>
      <c r="K7" s="57"/>
      <c r="L7" s="95"/>
      <c r="M7" s="13"/>
      <c r="N7" s="13"/>
    </row>
    <row r="8" spans="1:14" ht="60" customHeight="1" x14ac:dyDescent="0.15">
      <c r="A8" s="64">
        <f t="shared" si="0"/>
        <v>6</v>
      </c>
      <c r="B8" s="61"/>
      <c r="C8" s="61"/>
      <c r="D8" s="61"/>
      <c r="E8" s="61"/>
      <c r="F8" s="66"/>
      <c r="G8" s="7"/>
      <c r="H8" s="7"/>
      <c r="I8" s="56"/>
      <c r="J8" s="2"/>
      <c r="K8" s="59"/>
      <c r="L8" s="96"/>
      <c r="M8" s="13"/>
      <c r="N8" s="13"/>
    </row>
    <row r="9" spans="1:14" ht="60" customHeight="1" x14ac:dyDescent="0.15">
      <c r="A9" s="64">
        <f t="shared" si="0"/>
        <v>7</v>
      </c>
      <c r="B9" s="71"/>
      <c r="C9" s="8"/>
      <c r="D9" s="8"/>
      <c r="E9" s="60"/>
      <c r="F9" s="66"/>
      <c r="G9" s="97"/>
      <c r="H9" s="97"/>
      <c r="I9" s="56"/>
      <c r="J9" s="2"/>
      <c r="K9" s="59"/>
      <c r="L9" s="96"/>
      <c r="M9" s="13"/>
      <c r="N9" s="13"/>
    </row>
    <row r="10" spans="1:14" ht="60" customHeight="1" x14ac:dyDescent="0.15">
      <c r="A10" s="64">
        <f t="shared" si="0"/>
        <v>8</v>
      </c>
      <c r="B10" s="61"/>
      <c r="C10" s="61"/>
      <c r="D10" s="61"/>
      <c r="E10" s="61"/>
      <c r="F10" s="66"/>
      <c r="G10" s="7"/>
      <c r="H10" s="7"/>
      <c r="I10" s="56"/>
      <c r="J10" s="2"/>
      <c r="K10" s="59"/>
      <c r="L10" s="96"/>
      <c r="M10" s="13"/>
      <c r="N10" s="13"/>
    </row>
    <row r="11" spans="1:14" ht="60" customHeight="1" x14ac:dyDescent="0.15">
      <c r="A11" s="64">
        <f t="shared" si="0"/>
        <v>9</v>
      </c>
      <c r="B11" s="61"/>
      <c r="C11" s="61"/>
      <c r="D11" s="61"/>
      <c r="E11" s="61"/>
      <c r="F11" s="67"/>
      <c r="G11" s="7"/>
      <c r="H11" s="7"/>
      <c r="I11" s="50"/>
      <c r="J11" s="2"/>
      <c r="K11" s="59"/>
      <c r="L11" s="96"/>
      <c r="M11" s="13"/>
      <c r="N11" s="13"/>
    </row>
    <row r="12" spans="1:14" ht="60" customHeight="1" x14ac:dyDescent="0.15">
      <c r="A12" s="64">
        <f t="shared" si="0"/>
        <v>10</v>
      </c>
      <c r="B12" s="61"/>
      <c r="C12" s="61"/>
      <c r="D12" s="61"/>
      <c r="E12" s="61"/>
      <c r="F12" s="68"/>
      <c r="G12" s="7"/>
      <c r="H12" s="7"/>
      <c r="I12" s="62"/>
      <c r="J12" s="2"/>
      <c r="K12" s="59"/>
      <c r="L12" s="96"/>
      <c r="M12" s="13"/>
      <c r="N12" s="13"/>
    </row>
    <row r="13" spans="1:14" ht="60" customHeight="1" x14ac:dyDescent="0.15">
      <c r="A13" s="64">
        <f t="shared" si="0"/>
        <v>11</v>
      </c>
      <c r="B13" s="9"/>
      <c r="C13" s="61"/>
      <c r="D13" s="9"/>
      <c r="E13" s="9"/>
      <c r="F13" s="69"/>
      <c r="G13" s="11"/>
      <c r="H13" s="7"/>
      <c r="I13" s="50"/>
      <c r="J13" s="2"/>
      <c r="K13" s="59"/>
      <c r="L13" s="96"/>
      <c r="M13" s="13"/>
      <c r="N13" s="13"/>
    </row>
    <row r="14" spans="1:14" ht="60" customHeight="1" x14ac:dyDescent="0.15">
      <c r="A14" s="64">
        <f t="shared" si="0"/>
        <v>12</v>
      </c>
      <c r="B14" s="9"/>
      <c r="C14" s="61"/>
      <c r="D14" s="9"/>
      <c r="E14" s="9"/>
      <c r="F14" s="70"/>
      <c r="G14" s="7"/>
      <c r="H14" s="7"/>
      <c r="I14" s="50"/>
      <c r="J14" s="2"/>
      <c r="K14" s="59"/>
      <c r="L14" s="96"/>
      <c r="M14" s="13"/>
      <c r="N14" s="13"/>
    </row>
    <row r="15" spans="1:14" ht="60" customHeight="1" x14ac:dyDescent="0.15">
      <c r="A15" s="64">
        <f t="shared" si="0"/>
        <v>13</v>
      </c>
      <c r="B15" s="71"/>
      <c r="C15" s="6"/>
      <c r="D15" s="6"/>
      <c r="E15" s="47"/>
      <c r="F15" s="70"/>
      <c r="G15" s="7"/>
      <c r="H15" s="7"/>
      <c r="I15" s="6"/>
      <c r="J15" s="2"/>
      <c r="K15" s="59"/>
      <c r="L15" s="96"/>
      <c r="M15" s="13"/>
      <c r="N15" s="13"/>
    </row>
    <row r="16" spans="1:14" ht="60" customHeight="1" x14ac:dyDescent="0.15">
      <c r="A16" s="64">
        <f t="shared" si="0"/>
        <v>14</v>
      </c>
      <c r="B16" s="71"/>
      <c r="C16" s="6"/>
      <c r="D16" s="6"/>
      <c r="E16" s="47"/>
      <c r="F16" s="66"/>
      <c r="G16" s="7"/>
      <c r="H16" s="7"/>
      <c r="I16" s="6"/>
      <c r="J16" s="2"/>
      <c r="K16" s="59"/>
      <c r="L16" s="96"/>
      <c r="M16" s="13"/>
      <c r="N16" s="13"/>
    </row>
    <row r="17" spans="1:14" ht="60" customHeight="1" x14ac:dyDescent="0.15">
      <c r="A17" s="64">
        <f t="shared" si="0"/>
        <v>15</v>
      </c>
      <c r="B17" s="6"/>
      <c r="C17" s="6"/>
      <c r="D17" s="6"/>
      <c r="E17" s="47"/>
      <c r="F17" s="6"/>
      <c r="G17" s="126"/>
      <c r="H17" s="126"/>
      <c r="I17" s="6"/>
      <c r="J17" s="2"/>
      <c r="K17" s="59"/>
      <c r="L17" s="96"/>
      <c r="M17" s="13"/>
      <c r="N17" s="13"/>
    </row>
    <row r="18" spans="1:14" ht="60" customHeight="1" x14ac:dyDescent="0.15">
      <c r="A18" s="80"/>
      <c r="B18" s="81"/>
      <c r="C18" s="81"/>
      <c r="D18" s="82"/>
      <c r="E18" s="81"/>
      <c r="F18" s="72" t="s">
        <v>6</v>
      </c>
      <c r="G18" s="137">
        <f>SUM(H3:H17)</f>
        <v>20000</v>
      </c>
      <c r="H18" s="137"/>
      <c r="I18" s="81"/>
      <c r="J18" s="3"/>
      <c r="K18" s="59"/>
      <c r="L18" s="94"/>
    </row>
    <row r="19" spans="1:14" ht="50.1" customHeight="1" x14ac:dyDescent="0.15">
      <c r="A19" s="80"/>
      <c r="B19" s="114" t="s">
        <v>58</v>
      </c>
      <c r="C19" s="115">
        <v>0</v>
      </c>
      <c r="D19" s="73"/>
      <c r="E19" s="73"/>
      <c r="F19" s="84"/>
      <c r="G19" s="85"/>
      <c r="H19" s="85"/>
      <c r="I19" s="86"/>
      <c r="J19" s="3"/>
      <c r="K19" s="59"/>
      <c r="L19" s="94"/>
    </row>
    <row r="20" spans="1:14" ht="50.1" customHeight="1" x14ac:dyDescent="0.15">
      <c r="A20" s="80"/>
      <c r="B20" s="114" t="s">
        <v>50</v>
      </c>
      <c r="C20" s="115">
        <v>0</v>
      </c>
      <c r="D20" s="73"/>
      <c r="E20" s="73"/>
      <c r="F20" s="84"/>
      <c r="G20" s="85"/>
      <c r="H20" s="85"/>
      <c r="I20" s="86"/>
      <c r="J20" s="3"/>
      <c r="K20" s="59"/>
      <c r="L20" s="94"/>
    </row>
    <row r="21" spans="1:14" ht="50.1" customHeight="1" x14ac:dyDescent="0.15">
      <c r="A21" s="88"/>
      <c r="B21" s="114" t="s">
        <v>59</v>
      </c>
      <c r="C21" s="117">
        <f>ROUNDUP(G18,-3)</f>
        <v>20000</v>
      </c>
      <c r="D21" s="89"/>
      <c r="E21" s="90"/>
      <c r="F21" s="91"/>
      <c r="G21" s="135"/>
      <c r="H21" s="135"/>
      <c r="I21" s="92"/>
      <c r="J21" s="3"/>
      <c r="K21" s="5">
        <f>SUM(K2:K20)</f>
        <v>0</v>
      </c>
      <c r="L21" s="5">
        <f>SUM(L3:L20)</f>
        <v>0</v>
      </c>
    </row>
    <row r="22" spans="1:14" ht="54.95" customHeight="1" x14ac:dyDescent="0.15">
      <c r="I22" s="51">
        <f>SUM(I3:I21)</f>
        <v>0</v>
      </c>
      <c r="J22" s="3"/>
      <c r="K22" s="46"/>
    </row>
    <row r="23" spans="1:14" ht="54.95" customHeight="1" x14ac:dyDescent="0.15">
      <c r="A23" s="17"/>
      <c r="B23" s="12"/>
      <c r="C23" s="12"/>
      <c r="D23" s="12"/>
      <c r="E23" s="12"/>
      <c r="F23" s="12"/>
      <c r="G23" s="12"/>
      <c r="H23" s="12"/>
      <c r="I23" s="12"/>
      <c r="K23" s="44"/>
    </row>
    <row r="24" spans="1:14" ht="54.95" customHeight="1" x14ac:dyDescent="0.5">
      <c r="A24" s="12"/>
      <c r="B24" s="17"/>
      <c r="C24" s="12"/>
      <c r="E24" s="12"/>
      <c r="F24" s="12"/>
      <c r="G24" s="18"/>
      <c r="H24" s="18"/>
      <c r="I24" s="19"/>
      <c r="K24" s="44"/>
    </row>
    <row r="25" spans="1:14" ht="54.95" customHeight="1" x14ac:dyDescent="0.5">
      <c r="A25" s="12"/>
      <c r="B25" s="17"/>
      <c r="C25" s="12"/>
      <c r="E25" s="12"/>
      <c r="F25" s="12"/>
      <c r="G25" s="18"/>
      <c r="H25" s="18"/>
      <c r="I25" s="19"/>
    </row>
    <row r="26" spans="1:14" ht="54.95" customHeight="1" x14ac:dyDescent="0.5">
      <c r="A26" s="12"/>
      <c r="B26" s="17"/>
      <c r="C26" s="12"/>
      <c r="E26" s="12"/>
      <c r="F26" s="12"/>
      <c r="G26" s="18"/>
      <c r="H26" s="18"/>
      <c r="I26" s="19"/>
    </row>
    <row r="27" spans="1:14" ht="54.95" customHeight="1" x14ac:dyDescent="0.15">
      <c r="B27" s="17"/>
      <c r="C27" s="12"/>
      <c r="D27" s="12"/>
    </row>
    <row r="28" spans="1:14" ht="54.95" customHeight="1" x14ac:dyDescent="0.15">
      <c r="B28" s="12"/>
      <c r="C28" s="17"/>
      <c r="D28" s="12"/>
    </row>
    <row r="29" spans="1:14" ht="54.95" customHeight="1" x14ac:dyDescent="0.15"/>
    <row r="30" spans="1:14" ht="54.95" customHeight="1" x14ac:dyDescent="0.15"/>
    <row r="31" spans="1:14" ht="54.95" customHeight="1" x14ac:dyDescent="0.15">
      <c r="B31" s="30"/>
    </row>
    <row r="32" spans="1:14" ht="54.95" customHeight="1" x14ac:dyDescent="0.15"/>
    <row r="33" ht="54.95" customHeight="1" x14ac:dyDescent="0.15"/>
    <row r="34" ht="54.95" customHeight="1" x14ac:dyDescent="0.15"/>
    <row r="35" ht="54.95" customHeight="1" x14ac:dyDescent="0.15"/>
    <row r="36" ht="54.95" customHeight="1" x14ac:dyDescent="0.15"/>
    <row r="37" ht="54.95" customHeight="1" x14ac:dyDescent="0.15"/>
    <row r="38" ht="54.95" customHeight="1" x14ac:dyDescent="0.15"/>
    <row r="39" ht="54.95" customHeight="1" x14ac:dyDescent="0.15"/>
    <row r="40" ht="54.95" customHeight="1" x14ac:dyDescent="0.15"/>
    <row r="41" ht="54.95" customHeight="1" x14ac:dyDescent="0.15"/>
    <row r="42" ht="54.95" customHeight="1" x14ac:dyDescent="0.15"/>
    <row r="43" ht="54.95" customHeight="1" x14ac:dyDescent="0.15"/>
    <row r="44" ht="54.95" customHeight="1" x14ac:dyDescent="0.15"/>
    <row r="45" ht="54.95" customHeight="1" x14ac:dyDescent="0.15"/>
    <row r="46" ht="54.95" customHeight="1" x14ac:dyDescent="0.15"/>
    <row r="47" ht="54.95" customHeight="1" x14ac:dyDescent="0.15"/>
    <row r="48" ht="54.95" customHeight="1" x14ac:dyDescent="0.15"/>
    <row r="49" ht="54.95" customHeight="1" x14ac:dyDescent="0.15"/>
    <row r="50" ht="54.95" customHeight="1" x14ac:dyDescent="0.15"/>
    <row r="51" ht="54.95" customHeight="1" x14ac:dyDescent="0.15"/>
    <row r="52" ht="54.95" customHeight="1" x14ac:dyDescent="0.15"/>
    <row r="53" ht="54.95" customHeight="1" x14ac:dyDescent="0.15"/>
    <row r="54" ht="54.95" customHeight="1" x14ac:dyDescent="0.15"/>
    <row r="55" ht="54.95" customHeight="1" x14ac:dyDescent="0.15"/>
    <row r="56" ht="54.95" customHeight="1" x14ac:dyDescent="0.15"/>
    <row r="57" ht="54.95" customHeight="1" x14ac:dyDescent="0.15"/>
    <row r="58" ht="54.95" customHeight="1" x14ac:dyDescent="0.15"/>
    <row r="59" ht="54.95" customHeight="1" x14ac:dyDescent="0.15"/>
    <row r="60" ht="54.95" customHeight="1" x14ac:dyDescent="0.15"/>
    <row r="61" ht="54.95" customHeight="1" x14ac:dyDescent="0.15"/>
    <row r="62" ht="54.95" customHeight="1" x14ac:dyDescent="0.15"/>
    <row r="63" ht="54.95" customHeight="1" x14ac:dyDescent="0.15"/>
    <row r="64" ht="54.95" customHeight="1" x14ac:dyDescent="0.15"/>
    <row r="65" ht="54.95" customHeight="1" x14ac:dyDescent="0.15"/>
    <row r="66" ht="54.95" customHeight="1" x14ac:dyDescent="0.15"/>
    <row r="67" ht="54.95" customHeight="1" x14ac:dyDescent="0.15"/>
    <row r="68" ht="54.95" customHeight="1" x14ac:dyDescent="0.15"/>
    <row r="69" ht="54.95" customHeight="1" x14ac:dyDescent="0.15"/>
    <row r="70" ht="54.95" customHeight="1" x14ac:dyDescent="0.15"/>
    <row r="71" ht="54.95" customHeight="1" x14ac:dyDescent="0.15"/>
    <row r="72" ht="54.95" customHeight="1" x14ac:dyDescent="0.15"/>
    <row r="73" ht="54.95" customHeight="1" x14ac:dyDescent="0.15"/>
    <row r="74" ht="54.95" customHeight="1" x14ac:dyDescent="0.15"/>
    <row r="75" ht="54.95" customHeight="1" x14ac:dyDescent="0.15"/>
    <row r="76" ht="54.95" customHeight="1" x14ac:dyDescent="0.15"/>
    <row r="77" ht="54.95" customHeight="1" x14ac:dyDescent="0.15"/>
    <row r="78" ht="54.95" customHeight="1" x14ac:dyDescent="0.15"/>
    <row r="79" ht="54.95" customHeight="1" x14ac:dyDescent="0.15"/>
    <row r="80" ht="54.95" customHeight="1" x14ac:dyDescent="0.15"/>
    <row r="81" ht="54.95" customHeight="1" x14ac:dyDescent="0.15"/>
    <row r="82" ht="54.95" customHeight="1" x14ac:dyDescent="0.15"/>
    <row r="83" ht="54.95" customHeight="1" x14ac:dyDescent="0.15"/>
    <row r="84" ht="54.95" customHeight="1" x14ac:dyDescent="0.15"/>
    <row r="85" ht="54.95" customHeight="1" x14ac:dyDescent="0.15"/>
    <row r="86" ht="54.95" customHeight="1" x14ac:dyDescent="0.15"/>
    <row r="87" ht="54.95" customHeight="1" x14ac:dyDescent="0.15"/>
    <row r="88" ht="54.95" customHeight="1" x14ac:dyDescent="0.15"/>
    <row r="89" ht="54.95" customHeight="1" x14ac:dyDescent="0.15"/>
    <row r="90" ht="54.95" customHeight="1" x14ac:dyDescent="0.15"/>
    <row r="91" ht="54.95" customHeight="1" x14ac:dyDescent="0.15"/>
    <row r="92" ht="54.95" customHeight="1" x14ac:dyDescent="0.15"/>
    <row r="93" ht="54.95" customHeight="1" x14ac:dyDescent="0.15"/>
    <row r="94" ht="54.95" customHeight="1" x14ac:dyDescent="0.15"/>
    <row r="95" ht="54.95" customHeight="1" x14ac:dyDescent="0.15"/>
    <row r="96" ht="54.95" customHeight="1" x14ac:dyDescent="0.15"/>
    <row r="97" ht="54.95" customHeight="1" x14ac:dyDescent="0.15"/>
    <row r="98" ht="54.95" customHeight="1" x14ac:dyDescent="0.15"/>
    <row r="99" ht="54.95" customHeight="1" x14ac:dyDescent="0.15"/>
    <row r="100" ht="54.95" customHeight="1" x14ac:dyDescent="0.15"/>
    <row r="101" ht="54.95" customHeight="1" x14ac:dyDescent="0.15"/>
    <row r="102" ht="54.95" customHeight="1" x14ac:dyDescent="0.15"/>
    <row r="103" ht="54.95" customHeight="1" x14ac:dyDescent="0.15"/>
    <row r="104" ht="54.95" customHeight="1" x14ac:dyDescent="0.15"/>
    <row r="105" ht="54.95" customHeight="1" x14ac:dyDescent="0.15"/>
    <row r="106" ht="54.95" customHeight="1" x14ac:dyDescent="0.15"/>
    <row r="107" ht="54.95" customHeight="1" x14ac:dyDescent="0.15"/>
    <row r="108" ht="54.95" customHeight="1" x14ac:dyDescent="0.15"/>
    <row r="109" ht="54.95" customHeight="1" x14ac:dyDescent="0.15"/>
    <row r="110" ht="54.95" customHeight="1" x14ac:dyDescent="0.15"/>
    <row r="111" ht="54.95" customHeight="1" x14ac:dyDescent="0.15"/>
    <row r="112" ht="54.95" customHeight="1" x14ac:dyDescent="0.15"/>
    <row r="113" ht="54.95" customHeight="1" x14ac:dyDescent="0.15"/>
    <row r="114" ht="54.95" customHeight="1" x14ac:dyDescent="0.15"/>
    <row r="115" ht="54.95" customHeight="1" x14ac:dyDescent="0.15"/>
    <row r="116" ht="54.95" customHeight="1" x14ac:dyDescent="0.15"/>
    <row r="117" ht="54.95" customHeight="1" x14ac:dyDescent="0.15"/>
    <row r="118" ht="54.95" customHeight="1" x14ac:dyDescent="0.15"/>
    <row r="119" ht="54.95" customHeight="1" x14ac:dyDescent="0.15"/>
    <row r="120" ht="54.95" customHeight="1" x14ac:dyDescent="0.15"/>
    <row r="121" ht="54.95" customHeight="1" x14ac:dyDescent="0.15"/>
    <row r="122" ht="54.95" customHeight="1" x14ac:dyDescent="0.15"/>
    <row r="123" ht="54.95" customHeight="1" x14ac:dyDescent="0.15"/>
    <row r="124" ht="54.95" customHeight="1" x14ac:dyDescent="0.15"/>
    <row r="125" ht="54.95" customHeight="1" x14ac:dyDescent="0.15"/>
    <row r="126" ht="54.95" customHeight="1" x14ac:dyDescent="0.15"/>
    <row r="127" ht="54.95" customHeight="1" x14ac:dyDescent="0.15"/>
    <row r="128" ht="54.95" customHeight="1" x14ac:dyDescent="0.15"/>
    <row r="129" ht="54.95" customHeight="1" x14ac:dyDescent="0.15"/>
    <row r="130" ht="54.95" customHeight="1" x14ac:dyDescent="0.15"/>
    <row r="131" ht="54.95" customHeight="1" x14ac:dyDescent="0.15"/>
    <row r="132" ht="54.95" customHeight="1" x14ac:dyDescent="0.15"/>
    <row r="133" ht="54.95" customHeight="1" x14ac:dyDescent="0.15"/>
    <row r="134" ht="54.95" customHeight="1" x14ac:dyDescent="0.15"/>
    <row r="135" ht="54.95" customHeight="1" x14ac:dyDescent="0.15"/>
    <row r="136" ht="54.95" customHeight="1" x14ac:dyDescent="0.15"/>
    <row r="137" ht="54.95" customHeight="1" x14ac:dyDescent="0.15"/>
    <row r="138" ht="54.95" customHeight="1" x14ac:dyDescent="0.15"/>
    <row r="139" ht="54.95" customHeight="1" x14ac:dyDescent="0.15"/>
    <row r="140" ht="54.95" customHeight="1" x14ac:dyDescent="0.15"/>
    <row r="141" ht="54.95" customHeight="1" x14ac:dyDescent="0.15"/>
    <row r="142" ht="54.95" customHeight="1" x14ac:dyDescent="0.15"/>
    <row r="143" ht="54.95" customHeight="1" x14ac:dyDescent="0.15"/>
    <row r="144" ht="54.95" customHeight="1" x14ac:dyDescent="0.15"/>
    <row r="145" ht="54.95" customHeight="1" x14ac:dyDescent="0.15"/>
    <row r="146" ht="54.95" customHeight="1" x14ac:dyDescent="0.15"/>
    <row r="147" ht="54.95" customHeight="1" x14ac:dyDescent="0.15"/>
    <row r="148" ht="54.95" customHeight="1" x14ac:dyDescent="0.15"/>
    <row r="149" ht="54.95" customHeight="1" x14ac:dyDescent="0.15"/>
    <row r="150" ht="54.95" customHeight="1" x14ac:dyDescent="0.15"/>
    <row r="151" ht="54.95" customHeight="1" x14ac:dyDescent="0.15"/>
    <row r="152" ht="54.95" customHeight="1" x14ac:dyDescent="0.15"/>
    <row r="153" ht="54.95" customHeight="1" x14ac:dyDescent="0.15"/>
    <row r="154" ht="54.95" customHeight="1" x14ac:dyDescent="0.15"/>
    <row r="155" ht="54.95" customHeight="1" x14ac:dyDescent="0.15"/>
    <row r="156" ht="54.95" customHeight="1" x14ac:dyDescent="0.15"/>
    <row r="157" ht="54.95" customHeight="1" x14ac:dyDescent="0.15"/>
    <row r="158" ht="54.95" customHeight="1" x14ac:dyDescent="0.15"/>
    <row r="159" ht="54.95" customHeight="1" x14ac:dyDescent="0.15"/>
    <row r="160" ht="54.95" customHeight="1" x14ac:dyDescent="0.15"/>
    <row r="161" ht="54.95" customHeight="1" x14ac:dyDescent="0.15"/>
    <row r="162" ht="54.95" customHeight="1" x14ac:dyDescent="0.15"/>
    <row r="163" ht="54.95" customHeight="1" x14ac:dyDescent="0.15"/>
    <row r="164" ht="54.95" customHeight="1" x14ac:dyDescent="0.15"/>
    <row r="165" ht="54.95" customHeight="1" x14ac:dyDescent="0.15"/>
    <row r="166" ht="54.95" customHeight="1" x14ac:dyDescent="0.15"/>
    <row r="167" ht="54.95" customHeight="1" x14ac:dyDescent="0.15"/>
    <row r="168" ht="54.95" customHeight="1" x14ac:dyDescent="0.15"/>
    <row r="169" ht="54.95" customHeight="1" x14ac:dyDescent="0.15"/>
    <row r="170" ht="54.95" customHeight="1" x14ac:dyDescent="0.15"/>
  </sheetData>
  <mergeCells count="2">
    <mergeCell ref="G18:H18"/>
    <mergeCell ref="G21:H21"/>
  </mergeCells>
  <phoneticPr fontId="2"/>
  <printOptions horizontalCentered="1"/>
  <pageMargins left="0.39370078740157483" right="0.39370078740157483" top="0.78740157480314965" bottom="0.39370078740157483" header="0" footer="0"/>
  <pageSetup paperSize="8" scale="67" orientation="landscape" horizontalDpi="4294967293" verticalDpi="0" r:id="rId1"/>
  <headerFooter>
    <oddFooter>&amp;R&amp;P/&amp;N</oddFooter>
  </headerFooter>
  <colBreaks count="1" manualBreakCount="1">
    <brk id="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0" sqref="C30"/>
    </sheetView>
  </sheetViews>
  <sheetFormatPr defaultRowHeight="13.5" x14ac:dyDescent="0.15"/>
  <sheetData/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Q93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:D15"/>
    </sheetView>
  </sheetViews>
  <sheetFormatPr defaultRowHeight="13.5" x14ac:dyDescent="0.15"/>
  <cols>
    <col min="2" max="2" width="19.5" customWidth="1"/>
    <col min="3" max="3" width="32.25" customWidth="1"/>
    <col min="4" max="14" width="12.625" style="37" customWidth="1"/>
  </cols>
  <sheetData>
    <row r="2" spans="2:17" x14ac:dyDescent="0.15">
      <c r="B2" s="38"/>
      <c r="C2" s="38" t="s">
        <v>72</v>
      </c>
      <c r="D2" s="41">
        <v>20000</v>
      </c>
      <c r="E2" s="41">
        <v>130000</v>
      </c>
      <c r="F2" s="41">
        <v>60000</v>
      </c>
      <c r="G2" s="41">
        <v>80000</v>
      </c>
      <c r="H2" s="41">
        <v>105000</v>
      </c>
      <c r="I2" s="41">
        <v>70000</v>
      </c>
      <c r="J2" s="41">
        <v>50000</v>
      </c>
      <c r="K2" s="41">
        <v>20000</v>
      </c>
      <c r="L2" s="41">
        <v>45000</v>
      </c>
      <c r="M2" s="41">
        <v>0</v>
      </c>
      <c r="N2" s="41">
        <v>10000</v>
      </c>
      <c r="O2" s="42">
        <v>30000</v>
      </c>
      <c r="P2" s="42"/>
      <c r="Q2" s="42"/>
    </row>
    <row r="3" spans="2:17" x14ac:dyDescent="0.15">
      <c r="B3" s="38"/>
      <c r="C3" s="38" t="s">
        <v>73</v>
      </c>
      <c r="D3" s="41">
        <v>20497</v>
      </c>
      <c r="E3" s="41">
        <v>132070</v>
      </c>
      <c r="F3" s="41">
        <v>45194</v>
      </c>
      <c r="G3" s="41"/>
      <c r="H3" s="41">
        <v>53265</v>
      </c>
      <c r="I3" s="41">
        <v>67795</v>
      </c>
      <c r="J3" s="41">
        <v>65994</v>
      </c>
      <c r="K3" s="41">
        <v>8892</v>
      </c>
      <c r="L3" s="41">
        <v>37249</v>
      </c>
      <c r="M3" s="41">
        <v>13109</v>
      </c>
      <c r="N3" s="41">
        <v>4000</v>
      </c>
      <c r="O3" s="42">
        <v>35092</v>
      </c>
      <c r="P3" s="42"/>
      <c r="Q3" s="42"/>
    </row>
    <row r="4" spans="2:17" x14ac:dyDescent="0.15">
      <c r="B4" s="38"/>
      <c r="C4" s="38"/>
      <c r="D4" s="41">
        <f>+D88</f>
        <v>20497</v>
      </c>
      <c r="E4" s="41">
        <f t="shared" ref="E4:Q4" si="0">+E88</f>
        <v>132070</v>
      </c>
      <c r="F4" s="41">
        <f t="shared" si="0"/>
        <v>45194</v>
      </c>
      <c r="G4" s="41">
        <f t="shared" si="0"/>
        <v>0</v>
      </c>
      <c r="H4" s="41">
        <f t="shared" si="0"/>
        <v>53265</v>
      </c>
      <c r="I4" s="41">
        <f t="shared" si="0"/>
        <v>67795</v>
      </c>
      <c r="J4" s="41">
        <f t="shared" si="0"/>
        <v>65994</v>
      </c>
      <c r="K4" s="41">
        <f t="shared" si="0"/>
        <v>8892</v>
      </c>
      <c r="L4" s="41">
        <f t="shared" si="0"/>
        <v>37060</v>
      </c>
      <c r="M4" s="41">
        <f t="shared" si="0"/>
        <v>13109</v>
      </c>
      <c r="N4" s="41">
        <f t="shared" si="0"/>
        <v>0</v>
      </c>
      <c r="O4" s="41">
        <f t="shared" si="0"/>
        <v>35092</v>
      </c>
      <c r="P4" s="41">
        <f t="shared" si="0"/>
        <v>0</v>
      </c>
      <c r="Q4" s="41">
        <f t="shared" si="0"/>
        <v>0</v>
      </c>
    </row>
    <row r="5" spans="2:17" x14ac:dyDescent="0.15">
      <c r="B5" s="38"/>
      <c r="C5" s="38"/>
      <c r="D5" s="39" t="s">
        <v>51</v>
      </c>
      <c r="E5" s="39" t="s">
        <v>74</v>
      </c>
      <c r="F5" s="39" t="s">
        <v>53</v>
      </c>
      <c r="G5" s="39" t="s">
        <v>75</v>
      </c>
      <c r="H5" s="39" t="s">
        <v>54</v>
      </c>
      <c r="I5" s="39" t="s">
        <v>55</v>
      </c>
      <c r="J5" s="39" t="s">
        <v>56</v>
      </c>
      <c r="K5" s="39" t="s">
        <v>57</v>
      </c>
      <c r="L5" s="39" t="s">
        <v>76</v>
      </c>
      <c r="M5" s="39" t="s">
        <v>77</v>
      </c>
      <c r="N5" s="39" t="s">
        <v>78</v>
      </c>
      <c r="O5" s="38" t="s">
        <v>128</v>
      </c>
      <c r="P5" s="38"/>
      <c r="Q5" s="38"/>
    </row>
    <row r="6" spans="2:17" x14ac:dyDescent="0.15">
      <c r="B6" s="38" t="s">
        <v>51</v>
      </c>
      <c r="C6" s="38" t="s">
        <v>79</v>
      </c>
      <c r="D6" s="39">
        <v>515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8"/>
      <c r="P6" s="38"/>
      <c r="Q6" s="38"/>
    </row>
    <row r="7" spans="2:17" hidden="1" x14ac:dyDescent="0.15">
      <c r="B7" s="38" t="s">
        <v>52</v>
      </c>
      <c r="C7" s="38" t="s">
        <v>80</v>
      </c>
      <c r="D7" s="39"/>
      <c r="E7" s="39">
        <v>392</v>
      </c>
      <c r="F7" s="39"/>
      <c r="G7" s="39"/>
      <c r="H7" s="39"/>
      <c r="I7" s="39"/>
      <c r="J7" s="39"/>
      <c r="K7" s="39"/>
      <c r="L7" s="39"/>
      <c r="M7" s="39"/>
      <c r="N7" s="39"/>
      <c r="O7" s="38"/>
      <c r="P7" s="38"/>
      <c r="Q7" s="38"/>
    </row>
    <row r="8" spans="2:17" hidden="1" x14ac:dyDescent="0.15">
      <c r="B8" s="38" t="s">
        <v>81</v>
      </c>
      <c r="C8" s="38" t="s">
        <v>82</v>
      </c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8">
        <v>4300</v>
      </c>
      <c r="P8" s="38"/>
      <c r="Q8" s="38"/>
    </row>
    <row r="9" spans="2:17" x14ac:dyDescent="0.15">
      <c r="B9" s="38" t="s">
        <v>51</v>
      </c>
      <c r="C9" s="38" t="s">
        <v>83</v>
      </c>
      <c r="D9" s="39">
        <v>14040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38"/>
      <c r="P9" s="38"/>
      <c r="Q9" s="38"/>
    </row>
    <row r="10" spans="2:17" hidden="1" x14ac:dyDescent="0.15">
      <c r="B10" s="38" t="s">
        <v>84</v>
      </c>
      <c r="C10" s="38" t="s">
        <v>84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8"/>
      <c r="P10" s="38"/>
      <c r="Q10" s="38"/>
    </row>
    <row r="11" spans="2:17" hidden="1" x14ac:dyDescent="0.15">
      <c r="B11" s="38" t="s">
        <v>85</v>
      </c>
      <c r="C11" s="38" t="s">
        <v>86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8"/>
      <c r="P11" s="38"/>
      <c r="Q11" s="38"/>
    </row>
    <row r="12" spans="2:17" x14ac:dyDescent="0.15">
      <c r="B12" s="38" t="s">
        <v>51</v>
      </c>
      <c r="C12" s="38" t="s">
        <v>87</v>
      </c>
      <c r="D12" s="39">
        <v>260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8"/>
      <c r="P12" s="38"/>
      <c r="Q12" s="38"/>
    </row>
    <row r="13" spans="2:17" hidden="1" x14ac:dyDescent="0.15">
      <c r="B13" s="38" t="s">
        <v>88</v>
      </c>
      <c r="C13" s="38" t="s">
        <v>89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8"/>
      <c r="P13" s="38"/>
      <c r="Q13" s="38"/>
    </row>
    <row r="14" spans="2:17" x14ac:dyDescent="0.15">
      <c r="B14" s="38" t="s">
        <v>51</v>
      </c>
      <c r="C14" s="38" t="s">
        <v>90</v>
      </c>
      <c r="D14" s="39">
        <v>3598</v>
      </c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8"/>
      <c r="P14" s="38"/>
      <c r="Q14" s="38"/>
    </row>
    <row r="15" spans="2:17" x14ac:dyDescent="0.15">
      <c r="B15" s="38" t="s">
        <v>51</v>
      </c>
      <c r="C15" s="38" t="s">
        <v>90</v>
      </c>
      <c r="D15" s="39">
        <v>2084</v>
      </c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8"/>
      <c r="P15" s="38"/>
      <c r="Q15" s="38"/>
    </row>
    <row r="16" spans="2:17" hidden="1" x14ac:dyDescent="0.15">
      <c r="B16" s="38" t="s">
        <v>81</v>
      </c>
      <c r="C16" s="38" t="s">
        <v>91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8">
        <v>108</v>
      </c>
      <c r="P16" s="38"/>
      <c r="Q16" s="38"/>
    </row>
    <row r="17" spans="2:17" hidden="1" x14ac:dyDescent="0.15">
      <c r="B17" s="38" t="s">
        <v>52</v>
      </c>
      <c r="C17" s="38" t="s">
        <v>92</v>
      </c>
      <c r="D17" s="39"/>
      <c r="E17" s="39">
        <v>216</v>
      </c>
      <c r="F17" s="39"/>
      <c r="G17" s="39"/>
      <c r="H17" s="39"/>
      <c r="I17" s="39"/>
      <c r="J17" s="39"/>
      <c r="K17" s="39"/>
      <c r="L17" s="39"/>
      <c r="M17" s="39"/>
      <c r="N17" s="39"/>
      <c r="O17" s="38"/>
      <c r="P17" s="38"/>
      <c r="Q17" s="38"/>
    </row>
    <row r="18" spans="2:17" hidden="1" x14ac:dyDescent="0.15">
      <c r="B18" s="38" t="s">
        <v>52</v>
      </c>
      <c r="C18" s="38" t="s">
        <v>93</v>
      </c>
      <c r="D18" s="39"/>
      <c r="E18" s="39">
        <v>1944</v>
      </c>
      <c r="F18" s="39"/>
      <c r="G18" s="39"/>
      <c r="H18" s="39"/>
      <c r="I18" s="39"/>
      <c r="J18" s="39"/>
      <c r="K18" s="39"/>
      <c r="L18" s="39"/>
      <c r="M18" s="39"/>
      <c r="N18" s="39"/>
      <c r="O18" s="38"/>
      <c r="P18" s="38"/>
      <c r="Q18" s="38"/>
    </row>
    <row r="19" spans="2:17" hidden="1" x14ac:dyDescent="0.15">
      <c r="B19" s="38" t="s">
        <v>81</v>
      </c>
      <c r="C19" s="38" t="s">
        <v>94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8">
        <v>12960</v>
      </c>
      <c r="P19" s="38"/>
      <c r="Q19" s="38"/>
    </row>
    <row r="20" spans="2:17" hidden="1" x14ac:dyDescent="0.15">
      <c r="B20" s="38" t="s">
        <v>52</v>
      </c>
      <c r="C20" s="38" t="s">
        <v>95</v>
      </c>
      <c r="D20" s="39"/>
      <c r="E20" s="39">
        <v>9549</v>
      </c>
      <c r="F20" s="39"/>
      <c r="G20" s="39"/>
      <c r="H20" s="39"/>
      <c r="I20" s="39"/>
      <c r="J20" s="39"/>
      <c r="K20" s="39"/>
      <c r="L20" s="39"/>
      <c r="M20" s="39"/>
      <c r="N20" s="39"/>
      <c r="O20" s="38"/>
      <c r="P20" s="38"/>
      <c r="Q20" s="38"/>
    </row>
    <row r="21" spans="2:17" hidden="1" x14ac:dyDescent="0.15">
      <c r="B21" s="38" t="s">
        <v>52</v>
      </c>
      <c r="C21" s="38" t="s">
        <v>96</v>
      </c>
      <c r="D21" s="39"/>
      <c r="E21" s="39">
        <v>25479</v>
      </c>
      <c r="F21" s="39"/>
      <c r="G21" s="39"/>
      <c r="H21" s="39"/>
      <c r="I21" s="39"/>
      <c r="J21" s="39"/>
      <c r="K21" s="39"/>
      <c r="L21" s="39"/>
      <c r="M21" s="39"/>
      <c r="N21" s="39"/>
      <c r="O21" s="38"/>
      <c r="P21" s="38"/>
      <c r="Q21" s="38"/>
    </row>
    <row r="22" spans="2:17" hidden="1" x14ac:dyDescent="0.15">
      <c r="B22" s="38" t="s">
        <v>52</v>
      </c>
      <c r="C22" s="38" t="s">
        <v>97</v>
      </c>
      <c r="D22" s="39"/>
      <c r="E22" s="39">
        <v>41092</v>
      </c>
      <c r="F22" s="39"/>
      <c r="G22" s="39"/>
      <c r="H22" s="39"/>
      <c r="I22" s="39"/>
      <c r="J22" s="39"/>
      <c r="K22" s="39"/>
      <c r="L22" s="39"/>
      <c r="M22" s="39"/>
      <c r="N22" s="39"/>
      <c r="O22" s="38"/>
      <c r="P22" s="38"/>
      <c r="Q22" s="38"/>
    </row>
    <row r="23" spans="2:17" hidden="1" x14ac:dyDescent="0.15">
      <c r="B23" s="38" t="s">
        <v>52</v>
      </c>
      <c r="C23" s="38" t="s">
        <v>98</v>
      </c>
      <c r="D23" s="39"/>
      <c r="E23" s="39">
        <v>340</v>
      </c>
      <c r="F23" s="39"/>
      <c r="G23" s="39"/>
      <c r="H23" s="39"/>
      <c r="I23" s="39"/>
      <c r="J23" s="39"/>
      <c r="K23" s="39"/>
      <c r="L23" s="39"/>
      <c r="M23" s="39"/>
      <c r="N23" s="39"/>
      <c r="O23" s="38"/>
      <c r="P23" s="38"/>
      <c r="Q23" s="38"/>
    </row>
    <row r="24" spans="2:17" hidden="1" x14ac:dyDescent="0.15">
      <c r="B24" s="38" t="s">
        <v>52</v>
      </c>
      <c r="C24" s="38" t="s">
        <v>98</v>
      </c>
      <c r="D24" s="39"/>
      <c r="E24" s="39">
        <v>340</v>
      </c>
      <c r="F24" s="39"/>
      <c r="G24" s="39"/>
      <c r="H24" s="39"/>
      <c r="I24" s="39"/>
      <c r="J24" s="39"/>
      <c r="K24" s="39"/>
      <c r="L24" s="39"/>
      <c r="M24" s="39"/>
      <c r="N24" s="39"/>
      <c r="O24" s="38"/>
      <c r="P24" s="38"/>
      <c r="Q24" s="38"/>
    </row>
    <row r="25" spans="2:17" hidden="1" x14ac:dyDescent="0.15">
      <c r="B25" s="38" t="s">
        <v>52</v>
      </c>
      <c r="C25" s="38" t="s">
        <v>98</v>
      </c>
      <c r="D25" s="39"/>
      <c r="E25" s="39">
        <v>340</v>
      </c>
      <c r="F25" s="39"/>
      <c r="G25" s="39"/>
      <c r="H25" s="39"/>
      <c r="I25" s="39"/>
      <c r="J25" s="39"/>
      <c r="K25" s="39"/>
      <c r="L25" s="39"/>
      <c r="M25" s="39"/>
      <c r="N25" s="39"/>
      <c r="O25" s="38"/>
      <c r="P25" s="38"/>
      <c r="Q25" s="38"/>
    </row>
    <row r="26" spans="2:17" hidden="1" x14ac:dyDescent="0.15">
      <c r="B26" s="38" t="s">
        <v>52</v>
      </c>
      <c r="C26" s="38" t="s">
        <v>99</v>
      </c>
      <c r="D26" s="39"/>
      <c r="E26" s="39">
        <v>1132</v>
      </c>
      <c r="F26" s="39"/>
      <c r="G26" s="39"/>
      <c r="H26" s="39"/>
      <c r="I26" s="39"/>
      <c r="J26" s="39"/>
      <c r="K26" s="39"/>
      <c r="L26" s="39"/>
      <c r="M26" s="39"/>
      <c r="N26" s="39"/>
      <c r="O26" s="38"/>
      <c r="P26" s="38"/>
      <c r="Q26" s="38"/>
    </row>
    <row r="27" spans="2:17" hidden="1" x14ac:dyDescent="0.15">
      <c r="B27" s="38" t="s">
        <v>52</v>
      </c>
      <c r="C27" s="38" t="s">
        <v>100</v>
      </c>
      <c r="D27" s="39"/>
      <c r="E27" s="39">
        <v>3436</v>
      </c>
      <c r="F27" s="39"/>
      <c r="G27" s="39"/>
      <c r="H27" s="39"/>
      <c r="I27" s="39"/>
      <c r="J27" s="39"/>
      <c r="K27" s="39"/>
      <c r="L27" s="39"/>
      <c r="M27" s="39"/>
      <c r="N27" s="39"/>
      <c r="O27" s="38"/>
      <c r="P27" s="38"/>
      <c r="Q27" s="38"/>
    </row>
    <row r="28" spans="2:17" hidden="1" x14ac:dyDescent="0.15">
      <c r="B28" s="38" t="s">
        <v>101</v>
      </c>
      <c r="C28" s="38" t="s">
        <v>102</v>
      </c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8"/>
      <c r="P28" s="38"/>
      <c r="Q28" s="38"/>
    </row>
    <row r="29" spans="2:17" hidden="1" x14ac:dyDescent="0.15">
      <c r="B29" s="38" t="s">
        <v>103</v>
      </c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8"/>
      <c r="P29" s="38"/>
      <c r="Q29" s="38"/>
    </row>
    <row r="30" spans="2:17" hidden="1" x14ac:dyDescent="0.15">
      <c r="B30" s="38" t="s">
        <v>103</v>
      </c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8"/>
      <c r="P30" s="38"/>
      <c r="Q30" s="38"/>
    </row>
    <row r="31" spans="2:17" hidden="1" x14ac:dyDescent="0.15">
      <c r="B31" s="38" t="s">
        <v>85</v>
      </c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8"/>
      <c r="P31" s="38"/>
      <c r="Q31" s="38"/>
    </row>
    <row r="32" spans="2:17" hidden="1" x14ac:dyDescent="0.15">
      <c r="B32" s="38" t="s">
        <v>104</v>
      </c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8"/>
      <c r="P32" s="38"/>
      <c r="Q32" s="38"/>
    </row>
    <row r="33" spans="2:17" hidden="1" x14ac:dyDescent="0.15">
      <c r="B33" s="38" t="s">
        <v>53</v>
      </c>
      <c r="C33" s="38" t="s">
        <v>151</v>
      </c>
      <c r="D33" s="39"/>
      <c r="E33" s="39"/>
      <c r="F33" s="39">
        <v>7800</v>
      </c>
      <c r="G33" s="39"/>
      <c r="H33" s="39"/>
      <c r="I33" s="39"/>
      <c r="J33" s="39"/>
      <c r="K33" s="39"/>
      <c r="L33" s="39"/>
      <c r="M33" s="39"/>
      <c r="N33" s="39"/>
      <c r="O33" s="38"/>
      <c r="P33" s="38"/>
      <c r="Q33" s="38"/>
    </row>
    <row r="34" spans="2:17" hidden="1" x14ac:dyDescent="0.15">
      <c r="B34" s="38" t="s">
        <v>52</v>
      </c>
      <c r="C34" s="38" t="s">
        <v>105</v>
      </c>
      <c r="D34" s="39"/>
      <c r="E34" s="39">
        <v>47810</v>
      </c>
      <c r="F34" s="39"/>
      <c r="G34" s="39"/>
      <c r="H34" s="39"/>
      <c r="I34" s="39"/>
      <c r="J34" s="39"/>
      <c r="K34" s="39"/>
      <c r="L34" s="39"/>
      <c r="M34" s="39"/>
      <c r="N34" s="39"/>
      <c r="O34" s="38"/>
      <c r="P34" s="38"/>
      <c r="Q34" s="38"/>
    </row>
    <row r="35" spans="2:17" hidden="1" x14ac:dyDescent="0.15">
      <c r="B35" s="38" t="s">
        <v>103</v>
      </c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8"/>
      <c r="P35" s="38"/>
      <c r="Q35" s="38"/>
    </row>
    <row r="36" spans="2:17" hidden="1" x14ac:dyDescent="0.15">
      <c r="B36" s="38" t="s">
        <v>81</v>
      </c>
      <c r="C36" s="38" t="s">
        <v>129</v>
      </c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8">
        <v>13932</v>
      </c>
      <c r="P36" s="38"/>
      <c r="Q36" s="38"/>
    </row>
    <row r="37" spans="2:17" hidden="1" x14ac:dyDescent="0.15">
      <c r="B37" s="38" t="s">
        <v>81</v>
      </c>
      <c r="C37" s="38" t="s">
        <v>130</v>
      </c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8">
        <v>944</v>
      </c>
      <c r="P37" s="38"/>
      <c r="Q37" s="38"/>
    </row>
    <row r="38" spans="2:17" hidden="1" x14ac:dyDescent="0.15">
      <c r="B38" s="38" t="s">
        <v>98</v>
      </c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8"/>
      <c r="P38" s="38"/>
      <c r="Q38" s="38"/>
    </row>
    <row r="39" spans="2:17" hidden="1" x14ac:dyDescent="0.15">
      <c r="B39" s="38" t="s">
        <v>85</v>
      </c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8"/>
      <c r="P39" s="38"/>
      <c r="Q39" s="38"/>
    </row>
    <row r="40" spans="2:17" hidden="1" x14ac:dyDescent="0.15">
      <c r="B40" s="38" t="s">
        <v>53</v>
      </c>
      <c r="C40" s="38" t="s">
        <v>71</v>
      </c>
      <c r="D40" s="39"/>
      <c r="E40" s="39"/>
      <c r="F40" s="39">
        <v>1058</v>
      </c>
      <c r="G40" s="39"/>
      <c r="H40" s="39"/>
      <c r="I40" s="39"/>
      <c r="J40" s="39"/>
      <c r="K40" s="39"/>
      <c r="L40" s="39"/>
      <c r="M40" s="39"/>
      <c r="N40" s="39"/>
      <c r="O40" s="38"/>
      <c r="P40" s="38"/>
      <c r="Q40" s="38"/>
    </row>
    <row r="41" spans="2:17" hidden="1" x14ac:dyDescent="0.15">
      <c r="B41" s="38" t="s">
        <v>53</v>
      </c>
      <c r="C41" s="38" t="s">
        <v>106</v>
      </c>
      <c r="D41" s="39"/>
      <c r="E41" s="39"/>
      <c r="F41" s="39">
        <v>853</v>
      </c>
      <c r="G41" s="39"/>
      <c r="H41" s="39"/>
      <c r="I41" s="39"/>
      <c r="J41" s="39"/>
      <c r="K41" s="39"/>
      <c r="L41" s="39"/>
      <c r="M41" s="39"/>
      <c r="N41" s="39"/>
      <c r="O41" s="38"/>
      <c r="P41" s="38"/>
      <c r="Q41" s="38"/>
    </row>
    <row r="42" spans="2:17" hidden="1" x14ac:dyDescent="0.15">
      <c r="B42" s="38" t="s">
        <v>53</v>
      </c>
      <c r="C42" s="38" t="s">
        <v>107</v>
      </c>
      <c r="D42" s="39"/>
      <c r="E42" s="39"/>
      <c r="F42" s="39">
        <v>15880</v>
      </c>
      <c r="G42" s="39"/>
      <c r="H42" s="39"/>
      <c r="I42" s="39"/>
      <c r="J42" s="39"/>
      <c r="K42" s="39"/>
      <c r="L42" s="39"/>
      <c r="M42" s="39"/>
      <c r="N42" s="39"/>
      <c r="O42" s="38"/>
      <c r="P42" s="38"/>
      <c r="Q42" s="38"/>
    </row>
    <row r="43" spans="2:17" hidden="1" x14ac:dyDescent="0.15">
      <c r="B43" s="38" t="s">
        <v>53</v>
      </c>
      <c r="C43" s="38" t="s">
        <v>71</v>
      </c>
      <c r="D43" s="39"/>
      <c r="E43" s="39"/>
      <c r="F43" s="39">
        <v>7168</v>
      </c>
      <c r="G43" s="39"/>
      <c r="H43" s="39"/>
      <c r="I43" s="39"/>
      <c r="J43" s="39"/>
      <c r="K43" s="39"/>
      <c r="L43" s="39"/>
      <c r="M43" s="39"/>
      <c r="N43" s="39"/>
      <c r="O43" s="38"/>
      <c r="P43" s="38"/>
      <c r="Q43" s="38"/>
    </row>
    <row r="44" spans="2:17" hidden="1" x14ac:dyDescent="0.15">
      <c r="B44" s="38" t="s">
        <v>53</v>
      </c>
      <c r="C44" s="38" t="s">
        <v>108</v>
      </c>
      <c r="D44" s="39"/>
      <c r="E44" s="39"/>
      <c r="F44" s="39">
        <v>12435</v>
      </c>
      <c r="G44" s="39"/>
      <c r="H44" s="39"/>
      <c r="I44" s="39"/>
      <c r="J44" s="39"/>
      <c r="K44" s="39"/>
      <c r="L44" s="39"/>
      <c r="M44" s="39"/>
      <c r="N44" s="39"/>
      <c r="O44" s="38"/>
      <c r="P44" s="38"/>
      <c r="Q44" s="38"/>
    </row>
    <row r="45" spans="2:17" hidden="1" x14ac:dyDescent="0.15">
      <c r="B45" s="38" t="s">
        <v>88</v>
      </c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</row>
    <row r="46" spans="2:17" hidden="1" x14ac:dyDescent="0.15">
      <c r="B46" s="38" t="s">
        <v>85</v>
      </c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8"/>
      <c r="P46" s="38"/>
      <c r="Q46" s="38"/>
    </row>
    <row r="47" spans="2:17" hidden="1" x14ac:dyDescent="0.15">
      <c r="B47" s="38" t="s">
        <v>109</v>
      </c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8"/>
      <c r="P47" s="38"/>
      <c r="Q47" s="38"/>
    </row>
    <row r="48" spans="2:17" hidden="1" x14ac:dyDescent="0.15">
      <c r="B48" s="38" t="s">
        <v>85</v>
      </c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8"/>
      <c r="P48" s="38"/>
      <c r="Q48" s="38"/>
    </row>
    <row r="49" spans="2:17" hidden="1" x14ac:dyDescent="0.15">
      <c r="B49" s="38" t="s">
        <v>103</v>
      </c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8"/>
      <c r="P49" s="38"/>
      <c r="Q49" s="38"/>
    </row>
    <row r="50" spans="2:17" hidden="1" x14ac:dyDescent="0.15">
      <c r="B50" s="38" t="s">
        <v>54</v>
      </c>
      <c r="C50" s="38" t="s">
        <v>110</v>
      </c>
      <c r="D50" s="39"/>
      <c r="E50" s="39"/>
      <c r="F50" s="39"/>
      <c r="G50" s="39"/>
      <c r="H50" s="39">
        <v>1865</v>
      </c>
      <c r="I50" s="39"/>
      <c r="J50" s="39"/>
      <c r="K50" s="39"/>
      <c r="L50" s="39"/>
      <c r="M50" s="39"/>
      <c r="N50" s="39"/>
      <c r="O50" s="38"/>
      <c r="P50" s="38"/>
      <c r="Q50" s="38"/>
    </row>
    <row r="51" spans="2:17" hidden="1" x14ac:dyDescent="0.15">
      <c r="B51" s="38" t="s">
        <v>54</v>
      </c>
      <c r="C51" s="38" t="s">
        <v>111</v>
      </c>
      <c r="D51" s="39"/>
      <c r="E51" s="39"/>
      <c r="F51" s="39"/>
      <c r="G51" s="39"/>
      <c r="H51" s="39">
        <v>50000</v>
      </c>
      <c r="I51" s="39"/>
      <c r="J51" s="39"/>
      <c r="K51" s="39"/>
      <c r="L51" s="39"/>
      <c r="M51" s="39"/>
      <c r="N51" s="39"/>
      <c r="O51" s="38"/>
      <c r="P51" s="38"/>
      <c r="Q51" s="38"/>
    </row>
    <row r="52" spans="2:17" hidden="1" x14ac:dyDescent="0.15">
      <c r="B52" s="38" t="s">
        <v>55</v>
      </c>
      <c r="C52" s="38" t="s">
        <v>55</v>
      </c>
      <c r="D52" s="39"/>
      <c r="E52" s="39"/>
      <c r="F52" s="39"/>
      <c r="G52" s="39"/>
      <c r="H52" s="39"/>
      <c r="I52" s="39">
        <v>66754</v>
      </c>
      <c r="J52" s="39"/>
      <c r="K52" s="39"/>
      <c r="L52" s="39"/>
      <c r="M52" s="39"/>
      <c r="N52" s="39"/>
      <c r="O52" s="38"/>
      <c r="P52" s="38"/>
      <c r="Q52" s="38"/>
    </row>
    <row r="53" spans="2:17" hidden="1" x14ac:dyDescent="0.15">
      <c r="B53" s="38" t="s">
        <v>56</v>
      </c>
      <c r="C53" s="38" t="s">
        <v>56</v>
      </c>
      <c r="D53" s="39"/>
      <c r="E53" s="39"/>
      <c r="F53" s="39"/>
      <c r="G53" s="39"/>
      <c r="H53" s="39"/>
      <c r="I53" s="39"/>
      <c r="J53" s="39">
        <v>5918</v>
      </c>
      <c r="K53" s="39"/>
      <c r="L53" s="39"/>
      <c r="M53" s="39"/>
      <c r="N53" s="39"/>
      <c r="O53" s="38"/>
      <c r="P53" s="38"/>
      <c r="Q53" s="38"/>
    </row>
    <row r="54" spans="2:17" hidden="1" x14ac:dyDescent="0.15">
      <c r="B54" s="38" t="s">
        <v>81</v>
      </c>
      <c r="C54" s="38" t="s">
        <v>131</v>
      </c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8">
        <v>1759</v>
      </c>
      <c r="P54" s="38"/>
      <c r="Q54" s="38"/>
    </row>
    <row r="55" spans="2:17" hidden="1" x14ac:dyDescent="0.15">
      <c r="B55" s="38" t="s">
        <v>55</v>
      </c>
      <c r="C55" s="38" t="s">
        <v>89</v>
      </c>
      <c r="D55" s="39"/>
      <c r="E55" s="39"/>
      <c r="F55" s="39"/>
      <c r="G55" s="39"/>
      <c r="H55" s="39"/>
      <c r="I55" s="39">
        <v>160</v>
      </c>
      <c r="J55" s="39"/>
      <c r="K55" s="39"/>
      <c r="L55" s="39"/>
      <c r="M55" s="39"/>
      <c r="N55" s="39"/>
      <c r="O55" s="38"/>
      <c r="P55" s="38"/>
      <c r="Q55" s="38"/>
    </row>
    <row r="56" spans="2:17" hidden="1" x14ac:dyDescent="0.15">
      <c r="B56" s="38" t="s">
        <v>54</v>
      </c>
      <c r="C56" s="38" t="s">
        <v>89</v>
      </c>
      <c r="D56" s="39"/>
      <c r="E56" s="39"/>
      <c r="F56" s="39"/>
      <c r="G56" s="39"/>
      <c r="H56" s="39">
        <v>1400</v>
      </c>
      <c r="I56" s="39"/>
      <c r="J56" s="39"/>
      <c r="K56" s="39"/>
      <c r="L56" s="39"/>
      <c r="M56" s="39"/>
      <c r="N56" s="39"/>
      <c r="O56" s="38"/>
      <c r="P56" s="38"/>
      <c r="Q56" s="38"/>
    </row>
    <row r="57" spans="2:17" hidden="1" x14ac:dyDescent="0.15">
      <c r="B57" s="38" t="s">
        <v>85</v>
      </c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</row>
    <row r="58" spans="2:17" hidden="1" x14ac:dyDescent="0.15">
      <c r="B58" s="38" t="s">
        <v>112</v>
      </c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8"/>
      <c r="P58" s="38"/>
      <c r="Q58" s="38"/>
    </row>
    <row r="59" spans="2:17" hidden="1" x14ac:dyDescent="0.15">
      <c r="B59" s="38" t="s">
        <v>55</v>
      </c>
      <c r="C59" s="38" t="s">
        <v>113</v>
      </c>
      <c r="D59" s="39"/>
      <c r="E59" s="39"/>
      <c r="F59" s="39"/>
      <c r="G59" s="39"/>
      <c r="H59" s="39"/>
      <c r="I59" s="39">
        <v>881</v>
      </c>
      <c r="J59" s="39"/>
      <c r="K59" s="39"/>
      <c r="L59" s="39"/>
      <c r="M59" s="39"/>
      <c r="N59" s="39"/>
      <c r="O59" s="38"/>
      <c r="P59" s="38"/>
      <c r="Q59" s="38"/>
    </row>
    <row r="60" spans="2:17" hidden="1" x14ac:dyDescent="0.15">
      <c r="B60" s="38" t="s">
        <v>81</v>
      </c>
      <c r="C60" s="38" t="s">
        <v>132</v>
      </c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8">
        <v>108</v>
      </c>
      <c r="P60" s="38"/>
      <c r="Q60" s="38"/>
    </row>
    <row r="61" spans="2:17" hidden="1" x14ac:dyDescent="0.15">
      <c r="B61" s="38" t="s">
        <v>103</v>
      </c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8"/>
      <c r="P61" s="38"/>
      <c r="Q61" s="38"/>
    </row>
    <row r="62" spans="2:17" hidden="1" x14ac:dyDescent="0.15">
      <c r="B62" s="38" t="s">
        <v>103</v>
      </c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8"/>
      <c r="P62" s="38"/>
      <c r="Q62" s="38"/>
    </row>
    <row r="63" spans="2:17" hidden="1" x14ac:dyDescent="0.15">
      <c r="B63" s="38" t="s">
        <v>114</v>
      </c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8"/>
      <c r="P63" s="38"/>
      <c r="Q63" s="38"/>
    </row>
    <row r="64" spans="2:17" hidden="1" x14ac:dyDescent="0.15">
      <c r="B64" s="38" t="s">
        <v>56</v>
      </c>
      <c r="C64" s="38" t="s">
        <v>56</v>
      </c>
      <c r="D64" s="39"/>
      <c r="E64" s="39"/>
      <c r="F64" s="39"/>
      <c r="G64" s="39"/>
      <c r="H64" s="39"/>
      <c r="I64" s="39"/>
      <c r="J64" s="39">
        <v>14356</v>
      </c>
      <c r="K64" s="39"/>
      <c r="L64" s="39"/>
      <c r="M64" s="39"/>
      <c r="N64" s="39"/>
      <c r="O64" s="38"/>
      <c r="P64" s="38"/>
      <c r="Q64" s="38"/>
    </row>
    <row r="65" spans="2:17" hidden="1" x14ac:dyDescent="0.15">
      <c r="B65" s="38" t="s">
        <v>76</v>
      </c>
      <c r="C65" s="38" t="s">
        <v>115</v>
      </c>
      <c r="D65" s="39"/>
      <c r="E65" s="39"/>
      <c r="F65" s="39"/>
      <c r="G65" s="39"/>
      <c r="H65" s="39"/>
      <c r="I65" s="39"/>
      <c r="J65" s="39"/>
      <c r="K65" s="39"/>
      <c r="L65" s="39">
        <v>3294</v>
      </c>
      <c r="M65" s="39"/>
      <c r="N65" s="39"/>
      <c r="O65" s="38"/>
      <c r="P65" s="38"/>
      <c r="Q65" s="38"/>
    </row>
    <row r="66" spans="2:17" hidden="1" x14ac:dyDescent="0.15">
      <c r="B66" s="38" t="s">
        <v>85</v>
      </c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8"/>
      <c r="P66" s="38"/>
      <c r="Q66" s="38"/>
    </row>
    <row r="67" spans="2:17" hidden="1" x14ac:dyDescent="0.15">
      <c r="B67" s="38" t="s">
        <v>56</v>
      </c>
      <c r="C67" s="38" t="s">
        <v>89</v>
      </c>
      <c r="D67" s="39"/>
      <c r="E67" s="39"/>
      <c r="F67" s="39"/>
      <c r="G67" s="39"/>
      <c r="H67" s="39"/>
      <c r="I67" s="39"/>
      <c r="J67" s="39">
        <v>900</v>
      </c>
      <c r="K67" s="39"/>
      <c r="L67" s="39"/>
      <c r="M67" s="39"/>
      <c r="N67" s="39"/>
      <c r="O67" s="38"/>
      <c r="P67" s="38"/>
      <c r="Q67" s="38"/>
    </row>
    <row r="68" spans="2:17" hidden="1" x14ac:dyDescent="0.15">
      <c r="B68" s="38" t="s">
        <v>56</v>
      </c>
      <c r="C68" s="38" t="s">
        <v>116</v>
      </c>
      <c r="D68" s="39"/>
      <c r="E68" s="39"/>
      <c r="F68" s="39"/>
      <c r="G68" s="39"/>
      <c r="H68" s="39"/>
      <c r="I68" s="39"/>
      <c r="J68" s="39">
        <v>44820</v>
      </c>
      <c r="K68" s="39"/>
      <c r="L68" s="39"/>
      <c r="M68" s="39"/>
      <c r="N68" s="39"/>
      <c r="O68" s="38"/>
      <c r="P68" s="38"/>
      <c r="Q68" s="38"/>
    </row>
    <row r="69" spans="2:17" hidden="1" x14ac:dyDescent="0.15">
      <c r="B69" s="38" t="s">
        <v>117</v>
      </c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8"/>
      <c r="P69" s="38"/>
      <c r="Q69" s="38"/>
    </row>
    <row r="70" spans="2:17" hidden="1" x14ac:dyDescent="0.15">
      <c r="B70" s="38" t="s">
        <v>117</v>
      </c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8"/>
      <c r="P70" s="38"/>
      <c r="Q70" s="38"/>
    </row>
    <row r="71" spans="2:17" hidden="1" x14ac:dyDescent="0.15">
      <c r="B71" s="38" t="s">
        <v>76</v>
      </c>
      <c r="C71" s="38" t="s">
        <v>118</v>
      </c>
      <c r="D71" s="39"/>
      <c r="E71" s="39"/>
      <c r="F71" s="39"/>
      <c r="G71" s="39"/>
      <c r="H71" s="39"/>
      <c r="I71" s="39"/>
      <c r="J71" s="39"/>
      <c r="K71" s="39"/>
      <c r="L71" s="39">
        <v>15000</v>
      </c>
      <c r="M71" s="39"/>
      <c r="N71" s="39"/>
      <c r="O71" s="38"/>
      <c r="P71" s="38"/>
      <c r="Q71" s="38"/>
    </row>
    <row r="72" spans="2:17" hidden="1" x14ac:dyDescent="0.15">
      <c r="B72" s="38" t="s">
        <v>76</v>
      </c>
      <c r="C72" s="38" t="s">
        <v>119</v>
      </c>
      <c r="D72" s="39"/>
      <c r="E72" s="39"/>
      <c r="F72" s="39"/>
      <c r="G72" s="39"/>
      <c r="H72" s="39"/>
      <c r="I72" s="39"/>
      <c r="J72" s="39"/>
      <c r="K72" s="39"/>
      <c r="L72" s="39">
        <v>14954</v>
      </c>
      <c r="M72" s="39"/>
      <c r="N72" s="39"/>
      <c r="O72" s="38"/>
      <c r="P72" s="38"/>
      <c r="Q72" s="38"/>
    </row>
    <row r="73" spans="2:17" hidden="1" x14ac:dyDescent="0.15">
      <c r="B73" s="38" t="s">
        <v>57</v>
      </c>
      <c r="C73" s="38" t="s">
        <v>120</v>
      </c>
      <c r="D73" s="39"/>
      <c r="E73" s="39"/>
      <c r="F73" s="39"/>
      <c r="G73" s="39"/>
      <c r="H73" s="39"/>
      <c r="I73" s="39"/>
      <c r="J73" s="39"/>
      <c r="K73" s="39">
        <v>3144</v>
      </c>
      <c r="L73" s="39"/>
      <c r="M73" s="39"/>
      <c r="N73" s="39"/>
      <c r="O73" s="38"/>
      <c r="P73" s="38"/>
      <c r="Q73" s="38"/>
    </row>
    <row r="74" spans="2:17" hidden="1" x14ac:dyDescent="0.15">
      <c r="B74" s="38" t="s">
        <v>57</v>
      </c>
      <c r="C74" s="38" t="s">
        <v>121</v>
      </c>
      <c r="D74" s="39"/>
      <c r="E74" s="39"/>
      <c r="F74" s="39"/>
      <c r="G74" s="39"/>
      <c r="H74" s="39"/>
      <c r="I74" s="39"/>
      <c r="J74" s="39"/>
      <c r="K74" s="39">
        <v>1028</v>
      </c>
      <c r="L74" s="39"/>
      <c r="M74" s="39"/>
      <c r="N74" s="39"/>
      <c r="O74" s="38"/>
      <c r="P74" s="38"/>
      <c r="Q74" s="38"/>
    </row>
    <row r="75" spans="2:17" hidden="1" x14ac:dyDescent="0.15">
      <c r="B75" s="38" t="s">
        <v>57</v>
      </c>
      <c r="C75" s="38" t="s">
        <v>122</v>
      </c>
      <c r="D75" s="39"/>
      <c r="E75" s="39"/>
      <c r="F75" s="39"/>
      <c r="G75" s="39"/>
      <c r="H75" s="39"/>
      <c r="I75" s="39"/>
      <c r="J75" s="39"/>
      <c r="K75" s="39">
        <v>297</v>
      </c>
      <c r="L75" s="39"/>
      <c r="M75" s="39"/>
      <c r="N75" s="39"/>
      <c r="O75" s="38"/>
      <c r="P75" s="38"/>
      <c r="Q75" s="38"/>
    </row>
    <row r="76" spans="2:17" hidden="1" x14ac:dyDescent="0.15">
      <c r="B76" s="38" t="s">
        <v>57</v>
      </c>
      <c r="C76" s="38" t="s">
        <v>123</v>
      </c>
      <c r="D76" s="39"/>
      <c r="E76" s="39"/>
      <c r="F76" s="39"/>
      <c r="G76" s="39"/>
      <c r="H76" s="39"/>
      <c r="I76" s="39"/>
      <c r="J76" s="39"/>
      <c r="K76" s="39">
        <v>4023</v>
      </c>
      <c r="L76" s="39"/>
      <c r="M76" s="39"/>
      <c r="N76" s="39"/>
      <c r="O76" s="38"/>
      <c r="P76" s="38"/>
      <c r="Q76" s="38"/>
    </row>
    <row r="77" spans="2:17" hidden="1" x14ac:dyDescent="0.15">
      <c r="B77" s="38" t="s">
        <v>76</v>
      </c>
      <c r="C77" s="38" t="s">
        <v>124</v>
      </c>
      <c r="D77" s="39"/>
      <c r="E77" s="39"/>
      <c r="F77" s="39"/>
      <c r="G77" s="39"/>
      <c r="H77" s="39"/>
      <c r="I77" s="39"/>
      <c r="J77" s="39"/>
      <c r="K77" s="39"/>
      <c r="L77" s="39">
        <v>3812</v>
      </c>
      <c r="M77" s="39"/>
      <c r="N77" s="39"/>
      <c r="O77" s="38"/>
      <c r="P77" s="38"/>
      <c r="Q77" s="38"/>
    </row>
    <row r="78" spans="2:17" hidden="1" x14ac:dyDescent="0.15">
      <c r="B78" s="38" t="s">
        <v>81</v>
      </c>
      <c r="C78" s="38" t="s">
        <v>133</v>
      </c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8">
        <v>216</v>
      </c>
      <c r="P78" s="38"/>
      <c r="Q78" s="38"/>
    </row>
    <row r="79" spans="2:17" hidden="1" x14ac:dyDescent="0.15">
      <c r="B79" s="38" t="s">
        <v>57</v>
      </c>
      <c r="C79" s="38" t="s">
        <v>89</v>
      </c>
      <c r="D79" s="39"/>
      <c r="E79" s="39"/>
      <c r="F79" s="39"/>
      <c r="G79" s="39"/>
      <c r="H79" s="39"/>
      <c r="I79" s="39"/>
      <c r="J79" s="39"/>
      <c r="K79" s="39">
        <v>400</v>
      </c>
      <c r="L79" s="39"/>
      <c r="M79" s="39"/>
      <c r="N79" s="39"/>
      <c r="O79" s="38"/>
      <c r="P79" s="38"/>
      <c r="Q79" s="38"/>
    </row>
    <row r="80" spans="2:17" hidden="1" x14ac:dyDescent="0.15">
      <c r="B80" s="38" t="s">
        <v>76</v>
      </c>
      <c r="C80" s="38" t="s">
        <v>125</v>
      </c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8"/>
      <c r="P80" s="38"/>
      <c r="Q80" s="38"/>
    </row>
    <row r="81" spans="2:17" hidden="1" x14ac:dyDescent="0.15">
      <c r="B81" s="38" t="s">
        <v>81</v>
      </c>
      <c r="C81" s="38" t="s">
        <v>134</v>
      </c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8">
        <v>765</v>
      </c>
      <c r="P81" s="38"/>
      <c r="Q81" s="38"/>
    </row>
    <row r="82" spans="2:17" hidden="1" x14ac:dyDescent="0.15">
      <c r="B82" s="38" t="s">
        <v>85</v>
      </c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8"/>
      <c r="P82" s="38"/>
      <c r="Q82" s="38"/>
    </row>
    <row r="83" spans="2:17" hidden="1" x14ac:dyDescent="0.15">
      <c r="B83" s="38" t="s">
        <v>98</v>
      </c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8"/>
      <c r="P83" s="38"/>
      <c r="Q83" s="38"/>
    </row>
    <row r="84" spans="2:17" hidden="1" x14ac:dyDescent="0.15">
      <c r="B84" s="38" t="s">
        <v>98</v>
      </c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8"/>
      <c r="P84" s="38"/>
      <c r="Q84" s="38"/>
    </row>
    <row r="85" spans="2:17" hidden="1" x14ac:dyDescent="0.15">
      <c r="B85" s="38" t="s">
        <v>98</v>
      </c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8"/>
      <c r="P85" s="38"/>
      <c r="Q85" s="38"/>
    </row>
    <row r="86" spans="2:17" hidden="1" x14ac:dyDescent="0.15">
      <c r="B86" s="38" t="s">
        <v>77</v>
      </c>
      <c r="C86" s="38" t="s">
        <v>126</v>
      </c>
      <c r="D86" s="39"/>
      <c r="E86" s="39"/>
      <c r="F86" s="39"/>
      <c r="G86" s="39"/>
      <c r="H86" s="39"/>
      <c r="I86" s="39"/>
      <c r="J86" s="39"/>
      <c r="K86" s="39"/>
      <c r="L86" s="39"/>
      <c r="M86" s="39">
        <v>12429</v>
      </c>
      <c r="N86" s="39"/>
      <c r="O86" s="38"/>
      <c r="P86" s="38"/>
      <c r="Q86" s="38"/>
    </row>
    <row r="87" spans="2:17" hidden="1" x14ac:dyDescent="0.15">
      <c r="B87" s="38" t="s">
        <v>77</v>
      </c>
      <c r="C87" s="38" t="s">
        <v>127</v>
      </c>
      <c r="D87" s="39"/>
      <c r="E87" s="39"/>
      <c r="F87" s="39"/>
      <c r="G87" s="39"/>
      <c r="H87" s="39"/>
      <c r="I87" s="39"/>
      <c r="J87" s="39"/>
      <c r="K87" s="39"/>
      <c r="L87" s="39"/>
      <c r="M87" s="39">
        <v>680</v>
      </c>
      <c r="N87" s="39"/>
      <c r="O87" s="38"/>
      <c r="P87" s="38"/>
      <c r="Q87" s="38"/>
    </row>
    <row r="88" spans="2:17" hidden="1" x14ac:dyDescent="0.15">
      <c r="B88" s="38"/>
      <c r="C88" s="38"/>
      <c r="D88" s="40">
        <f>SUM(D6:D87)</f>
        <v>20497</v>
      </c>
      <c r="E88" s="40">
        <f t="shared" ref="E88:Q88" si="1">SUM(E6:E87)</f>
        <v>132070</v>
      </c>
      <c r="F88" s="40">
        <f t="shared" si="1"/>
        <v>45194</v>
      </c>
      <c r="G88" s="40">
        <f t="shared" si="1"/>
        <v>0</v>
      </c>
      <c r="H88" s="40">
        <f t="shared" si="1"/>
        <v>53265</v>
      </c>
      <c r="I88" s="40">
        <f t="shared" si="1"/>
        <v>67795</v>
      </c>
      <c r="J88" s="40">
        <f t="shared" si="1"/>
        <v>65994</v>
      </c>
      <c r="K88" s="40">
        <f t="shared" si="1"/>
        <v>8892</v>
      </c>
      <c r="L88" s="40">
        <f t="shared" si="1"/>
        <v>37060</v>
      </c>
      <c r="M88" s="40">
        <f t="shared" si="1"/>
        <v>13109</v>
      </c>
      <c r="N88" s="40">
        <f t="shared" si="1"/>
        <v>0</v>
      </c>
      <c r="O88" s="40">
        <f t="shared" si="1"/>
        <v>35092</v>
      </c>
      <c r="P88" s="40">
        <f t="shared" si="1"/>
        <v>0</v>
      </c>
      <c r="Q88" s="40">
        <f t="shared" si="1"/>
        <v>0</v>
      </c>
    </row>
    <row r="93" spans="2:17" x14ac:dyDescent="0.15">
      <c r="D93" s="43">
        <f>SUBTOTAL(9,D7:D34)</f>
        <v>19982</v>
      </c>
      <c r="E93" s="43">
        <f>SUBTOTAL(9,E7:E34)</f>
        <v>0</v>
      </c>
      <c r="F93" s="43">
        <f>SUBTOTAL(9,F7:F44)</f>
        <v>0</v>
      </c>
      <c r="G93" s="43">
        <f t="shared" ref="G93:Q93" si="2">SUBTOTAL(9,G7:G34)</f>
        <v>0</v>
      </c>
      <c r="H93" s="43">
        <f t="shared" si="2"/>
        <v>0</v>
      </c>
      <c r="I93" s="43">
        <f t="shared" si="2"/>
        <v>0</v>
      </c>
      <c r="J93" s="43">
        <f t="shared" si="2"/>
        <v>0</v>
      </c>
      <c r="K93" s="43">
        <f t="shared" si="2"/>
        <v>0</v>
      </c>
      <c r="L93" s="43">
        <f t="shared" si="2"/>
        <v>0</v>
      </c>
      <c r="M93" s="43">
        <f t="shared" si="2"/>
        <v>0</v>
      </c>
      <c r="N93" s="43">
        <f t="shared" si="2"/>
        <v>0</v>
      </c>
      <c r="O93" s="43">
        <f t="shared" si="2"/>
        <v>0</v>
      </c>
      <c r="P93" s="43">
        <f t="shared" si="2"/>
        <v>0</v>
      </c>
      <c r="Q93" s="43">
        <f t="shared" si="2"/>
        <v>0</v>
      </c>
    </row>
  </sheetData>
  <autoFilter ref="B5:Q88">
    <filterColumn colId="0">
      <filters>
        <filter val="①七夕(7/7)"/>
      </filters>
    </filterColumn>
  </autoFilter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13</vt:i4>
      </vt:variant>
    </vt:vector>
  </HeadingPairs>
  <TitlesOfParts>
    <vt:vector size="29" baseType="lpstr">
      <vt:lpstr>予算計画集計</vt:lpstr>
      <vt:lpstr>行事予算計画(七夕飾り)2018年度</vt:lpstr>
      <vt:lpstr>行事予算計画(夏祭り)2018年度</vt:lpstr>
      <vt:lpstr>行事予算計画(運動会)2018年度</vt:lpstr>
      <vt:lpstr>行事予算計画(芋煮)2018年度</vt:lpstr>
      <vt:lpstr>行事予算計画(餅つき)2018年度</vt:lpstr>
      <vt:lpstr>行事予算計画(クリスマス飾り･年末電飾）2018年度</vt:lpstr>
      <vt:lpstr>行事予算計画(正月飾り）2018年度</vt:lpstr>
      <vt:lpstr>行事予算計画(鏡開き）2018年度</vt:lpstr>
      <vt:lpstr>行事予算計画(新年顔合わせ会）2018年度</vt:lpstr>
      <vt:lpstr>行事予算計画(ひな人形飾り）2018年度</vt:lpstr>
      <vt:lpstr>行事予算計画(バザー）2018年度</vt:lpstr>
      <vt:lpstr>行事予算計画(五月人形飾り）2018年度 )</vt:lpstr>
      <vt:lpstr>Sheet1</vt:lpstr>
      <vt:lpstr>Sheet2</vt:lpstr>
      <vt:lpstr>2017年度イベント予算集計</vt:lpstr>
      <vt:lpstr>'行事予算計画(クリスマス飾り･年末電飾）2018年度'!Print_Area</vt:lpstr>
      <vt:lpstr>'行事予算計画(バザー）2018年度'!Print_Area</vt:lpstr>
      <vt:lpstr>'行事予算計画(ひな人形飾り）2018年度'!Print_Area</vt:lpstr>
      <vt:lpstr>'行事予算計画(芋煮)2018年度'!Print_Area</vt:lpstr>
      <vt:lpstr>'行事予算計画(運動会)2018年度'!Print_Area</vt:lpstr>
      <vt:lpstr>'行事予算計画(夏祭り)2018年度'!Print_Area</vt:lpstr>
      <vt:lpstr>'行事予算計画(鏡開き）2018年度'!Print_Area</vt:lpstr>
      <vt:lpstr>'行事予算計画(五月人形飾り）2018年度 )'!Print_Area</vt:lpstr>
      <vt:lpstr>'行事予算計画(七夕飾り)2018年度'!Print_Area</vt:lpstr>
      <vt:lpstr>'行事予算計画(新年顔合わせ会）2018年度'!Print_Area</vt:lpstr>
      <vt:lpstr>'行事予算計画(正月飾り）2018年度'!Print_Area</vt:lpstr>
      <vt:lpstr>'行事予算計画(餅つき)2018年度'!Print_Area</vt:lpstr>
      <vt:lpstr>予算計画集計!Print_Area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FJ-USER</cp:lastModifiedBy>
  <cp:lastPrinted>2018-04-02T05:43:48Z</cp:lastPrinted>
  <dcterms:created xsi:type="dcterms:W3CDTF">2013-11-12T02:54:16Z</dcterms:created>
  <dcterms:modified xsi:type="dcterms:W3CDTF">2018-04-02T06:09:04Z</dcterms:modified>
</cp:coreProperties>
</file>