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7年度題14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'収支明細(入力)'!$A$2:$G$44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'収支明細(入力)'!$A$1:$G$88</definedName>
    <definedName name="_xlnm.Print_Titles" localSheetId="6">'収支明細(2016年度参考）'!$1:$2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H41" i="1" l="1"/>
  <c r="H42" i="1" s="1"/>
  <c r="H43" i="1" s="1"/>
  <c r="H40" i="1" l="1"/>
  <c r="H35" i="1" l="1"/>
  <c r="H36" i="1" s="1"/>
  <c r="H37" i="1" s="1"/>
  <c r="H38" i="1" s="1"/>
  <c r="H39" i="1" s="1"/>
  <c r="H34" i="1" l="1"/>
  <c r="H22" i="1" l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" i="1"/>
  <c r="C22" i="3" l="1"/>
  <c r="G146" i="11"/>
  <c r="F146" i="11"/>
  <c r="C8" i="4" l="1"/>
  <c r="G20" i="3"/>
  <c r="G14" i="3"/>
  <c r="G84" i="1" l="1"/>
  <c r="F84" i="1"/>
  <c r="G11" i="3"/>
  <c r="G12" i="3"/>
  <c r="G19" i="3"/>
  <c r="G13" i="3"/>
  <c r="G15" i="3"/>
  <c r="G17" i="3"/>
  <c r="G16" i="3"/>
  <c r="G18" i="3"/>
  <c r="D13" i="5" l="1"/>
  <c r="D8" i="5" l="1"/>
  <c r="C19" i="4" s="1"/>
  <c r="J12" i="5"/>
  <c r="G9" i="4" s="1"/>
  <c r="G8" i="4" s="1"/>
  <c r="L12" i="5"/>
  <c r="J16" i="5"/>
  <c r="G16" i="4" s="1"/>
  <c r="B20" i="4"/>
  <c r="A30" i="3"/>
  <c r="C9" i="6"/>
  <c r="C17" i="6" s="1"/>
  <c r="F18" i="4"/>
  <c r="C8" i="3"/>
  <c r="G9" i="3"/>
  <c r="C13" i="3"/>
  <c r="G7" i="3"/>
  <c r="C11" i="3"/>
  <c r="C7" i="3"/>
  <c r="G8" i="3"/>
  <c r="C9" i="3"/>
  <c r="C12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<sst xmlns="http://schemas.openxmlformats.org/spreadsheetml/2006/main" count="966" uniqueCount="338">
  <si>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</si>
  <si>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</si>
  <si>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</si>
  <si>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</si>
  <si>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</si>
  <si>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</si>
  <si>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</si>
  <si>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</si>
  <si>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</si>
  <si>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</si>
  <si>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</si>
  <si>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</si>
  <si>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</si>
  <si>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</si>
  <si>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</si>
  <si>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</si>
  <si>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</si>
  <si>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</si>
  <si>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</si>
  <si>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</si>
  <si>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</si>
  <si>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</si>
  <si>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</si>
  <si>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</si>
  <si>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</si>
  <si>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</si>
  <si>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</si>
  <si>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</si>
  <si>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</si>
  <si>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</si>
  <si>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</si>
  <si>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</si>
  <si>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</si>
  <si>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</si>
  <si>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</si>
  <si>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</si>
  <si>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</si>
  <si>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</si>
  <si>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</si>
  <si>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</si>
  <si>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</si>
  <si>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</si>
  <si>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</si>
  <si>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</si>
  <si>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</si>
  <si>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</si>
  <si>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</si>
  <si>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</si>
  <si>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</si>
  <si>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</si>
  <si>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</si>
  <si>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</si>
  <si>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</si>
  <si>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</si>
  <si>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</si>
  <si>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</si>
  <si>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</si>
  <si>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</si>
  <si>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</si>
  <si>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</si>
  <si>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</si>
  <si>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</si>
  <si>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</si>
  <si>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</si>
  <si>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</si>
  <si>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</si>
  <si>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</si>
  <si>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</si>
  <si>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</si>
  <si>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</si>
  <si>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</si>
  <si>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</si>
  <si>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</si>
  <si>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</si>
  <si>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</si>
  <si>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</si>
  <si>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</si>
  <si>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</si>
  <si>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</si>
  <si>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</si>
  <si>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</si>
  <si>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</si>
  <si>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</si>
  <si>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</si>
  <si>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</si>
  <si>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</si>
  <si>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</si>
  <si>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</si>
  <si>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</si>
  <si>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</si>
  <si>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</si>
  <si>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</si>
  <si>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</si>
  <si>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</si>
  <si>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</si>
  <si>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</si>
  <si>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</si>
  <si>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</si>
  <si>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</si>
  <si>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</si>
  <si>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</si>
  <si>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</si>
  <si>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</si>
  <si>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</si>
  <si>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</si>
  <si>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</si>
  <si>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</si>
  <si>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</si>
  <si>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</si>
  <si>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</si>
  <si>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</si>
  <si>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</si>
  <si>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</si>
  <si>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</si>
  <si>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</si>
  <si>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</si>
  <si>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</si>
  <si>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</si>
  <si>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</si>
  <si>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</si>
  <si>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</si>
  <si>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</si>
  <si>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</si>
  <si>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</si>
  <si>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</si>
  <si>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</si>
  <si>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</si>
  <si>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</si>
  <si>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</si>
  <si>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</si>
  <si>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</si>
  <si>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</si>
  <si>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</si>
  <si>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</si>
  <si>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</si>
  <si>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</si>
  <si>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</si>
  <si>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</si>
  <si>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</si>
  <si>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</si>
  <si>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</si>
  <si>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</si>
  <si>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</si>
  <si>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</si>
  <si>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</si>
  <si>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</si>
  <si>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</si>
  <si>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</si>
  <si>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</si>
  <si>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</si>
  <si>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</si>
  <si>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</si>
  <si>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</si>
  <si>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</si>
  <si>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</si>
  <si>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</si>
  <si>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</si>
  <si>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</si>
  <si>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</si>
  <si>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</si>
  <si>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</si>
  <si>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</si>
  <si>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</si>
  <si>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</si>
  <si>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</si>
  <si>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</si>
  <si>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</si>
  <si>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</si>
  <si>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</si>
  <si>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</si>
  <si>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</si>
  <si>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</si>
  <si>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</si>
  <si>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</si>
  <si>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</si>
  <si>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</si>
  <si>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</si>
  <si>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</si>
  <si>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</si>
  <si>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</si>
  <si>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</si>
  <si>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</si>
  <si>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</si>
  <si>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</si>
  <si>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</si>
  <si>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</si>
  <si>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</si>
  <si>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</si>
  <si>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</si>
  <si>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</si>
  <si>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</si>
  <si>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</si>
  <si>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</si>
  <si>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</si>
  <si>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</si>
  <si>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</si>
  <si>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</si>
  <si>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</si>
  <si>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</si>
  <si>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</si>
  <si>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</si>
  <si>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</si>
  <si>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</si>
  <si>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</si>
  <si>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</si>
  <si>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</si>
  <si>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</si>
  <si>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</si>
  <si>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</si>
  <si>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</si>
  <si>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</si>
  <si>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</si>
  <si>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</si>
  <si>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</si>
  <si>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</si>
  <si>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</si>
  <si>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</si>
  <si>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</si>
  <si>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</si>
  <si>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</si>
  <si>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</si>
  <si>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</si>
  <si>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</si>
  <si>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</si>
  <si>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</si>
  <si>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</si>
  <si>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</si>
  <si>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</si>
  <si>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</si>
  <si>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</si>
  <si>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</si>
  <si>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</si>
  <si>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</si>
  <si>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</si>
  <si>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</si>
  <si>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</si>
  <si>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</si>
  <si>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</si>
  <si>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</si>
  <si>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</si>
  <si>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</si>
  <si>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</si>
  <si>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</si>
  <si>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</si>
  <si>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</si>
  <si>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</si>
  <si>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</si>
  <si>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</si>
  <si>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</si>
  <si>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</si>
  <si>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</si>
  <si>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</si>
  <si>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</si>
  <si>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</si>
  <si>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</si>
  <si>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</si>
  <si>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</si>
  <si>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</si>
  <si>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</si>
  <si>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</si>
  <si>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</si>
  <si>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</si>
  <si>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</si>
  <si>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</si>
  <si>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</si>
  <si>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</si>
  <si>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</si>
  <si>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</si>
  <si>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</si>
  <si>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</si>
  <si>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</si>
  <si>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</si>
  <si>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</si>
  <si>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</si>
  <si>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</si>
  <si>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</si>
  <si>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</si>
  <si>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</si>
  <si>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</si>
  <si>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</si>
  <si>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</si>
  <si>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</si>
  <si>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</si>
  <si>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</si>
  <si>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</si>
  <si>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</si>
  <si>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</si>
  <si>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</si>
  <si>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</si>
  <si>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</si>
  <si>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</si>
  <si>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</si>
  <si>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</si>
  <si>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</si>
  <si>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</si>
  <si>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</si>
  <si>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</si>
  <si>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</si>
  <si>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</si>
  <si>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</si>
  <si>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</si>
  <si>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</si>
  <si>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</si>
  <si>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</si>
  <si>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</si>
  <si>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</si>
  <si>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</si>
  <si>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</si>
  <si>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</si>
  <si>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</si>
  <si>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</si>
  <si>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</si>
  <si>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</si>
  <si>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</si>
  <si>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</si>
  <si>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</si>
  <si>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</si>
  <si>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</si>
  <si>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</si>
  <si>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</si>
  <si>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</si>
  <si>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</si>
  <si>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</si>
  <si>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</si>
  <si>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</si>
  <si>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</si>
  <si>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</si>
  <si>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</si>
  <si>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</si>
  <si>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</si>
  <si>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</si>
  <si>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</si>
  <si>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08.渉外費</t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</si>
  <si>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</si>
  <si>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</si>
  <si>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</si>
  <si>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交通費</t>
  </si>
  <si>
    <t>交通費</t>
    <rPh sb="0" eb="3">
      <t>コウツウヒ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</si>
</sst>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5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銀行利息、募金還付金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7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966.74100347222" createdVersion="5" refreshedVersion="5" recordCount="85">
  <cacheSource type="worksheet">
    <worksheetSource ref="A2:G65514" sheet="収支明細(入力)"/>
  </cacheSource>
  <cacheFields count="7">
    <cacheField name="領収書月日" numFmtId="0">
      <sharedItems containsDate="1" containsBlank="1" containsMixedTypes="1" minDate="2017-04-13T00:00:00" maxDate="2017-08-09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1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190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①夏まつり(7/16)"/>
        <s v="③青い羽根募金"/>
        <s v="③運動会(9/24)"/>
        <s v="交通費"/>
        <m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銀行利息*" u="1"/>
        <s v="②防災訓練（東京葬祭)*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第30期コミュニティー費（2015年度下半期）" u="1"/>
        <s v="⑤弔慰金（420早福様丸山幸江様/9月16日逝去）" u="1"/>
        <s v="⑥正月飾り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57200"/>
    </cacheField>
    <cacheField name="支出" numFmtId="0">
      <sharedItems containsString="0" containsBlank="1" containsNumber="1" containsInteger="1" minValue="108" maxValue="3022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29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2">
        <item m="1" x="26"/>
        <item m="1" x="23"/>
        <item m="1" x="28"/>
        <item x="5"/>
        <item x="7"/>
        <item m="1" x="27"/>
        <item x="1"/>
        <item m="1" x="17"/>
        <item x="3"/>
        <item m="1" x="18"/>
        <item x="0"/>
        <item x="6"/>
        <item m="1" x="19"/>
        <item m="1" x="12"/>
        <item m="1" x="10"/>
        <item m="1" x="24"/>
        <item m="1" x="22"/>
        <item m="1" x="20"/>
        <item m="1" x="14"/>
        <item m="1" x="11"/>
        <item x="4"/>
        <item m="1" x="9"/>
        <item m="1" x="29"/>
        <item m="1" x="16"/>
        <item x="2"/>
        <item m="1" x="25"/>
        <item m="1" x="13"/>
        <item m="1" x="15"/>
        <item m="1" x="21"/>
        <item m="1" x="30"/>
        <item h="1" x="8"/>
        <item t="default"/>
      </items>
    </pivotField>
    <pivotField axis="axisRow" compact="0" outline="0" showAll="0" sortType="ascending" defaultSubtotal="0">
      <items count="190">
        <item x="6"/>
        <item m="1" x="136"/>
        <item m="1" x="112"/>
        <item x="2"/>
        <item m="1" x="166"/>
        <item m="1" x="58"/>
        <item m="1" x="89"/>
        <item x="12"/>
        <item m="1" x="152"/>
        <item m="1" x="59"/>
        <item m="1" x="64"/>
        <item m="1" x="39"/>
        <item m="1" x="128"/>
        <item m="1" x="94"/>
        <item m="1" x="158"/>
        <item x="7"/>
        <item m="1" x="149"/>
        <item x="0"/>
        <item m="1" x="17"/>
        <item m="1" x="189"/>
        <item m="1" x="60"/>
        <item m="1" x="53"/>
        <item m="1" x="49"/>
        <item m="1" x="28"/>
        <item m="1" x="71"/>
        <item m="1" x="74"/>
        <item m="1" x="140"/>
        <item x="3"/>
        <item m="1" x="161"/>
        <item x="8"/>
        <item m="1" x="41"/>
        <item m="1" x="144"/>
        <item m="1" x="120"/>
        <item x="4"/>
        <item m="1" x="38"/>
        <item m="1" x="180"/>
        <item m="1" x="104"/>
        <item m="1" x="23"/>
        <item m="1" x="178"/>
        <item m="1" x="111"/>
        <item m="1" x="105"/>
        <item x="14"/>
        <item m="1" x="88"/>
        <item m="1" x="109"/>
        <item m="1" x="34"/>
        <item m="1" x="153"/>
        <item m="1" x="21"/>
        <item m="1" x="170"/>
        <item m="1" x="146"/>
        <item x="5"/>
        <item m="1" x="181"/>
        <item m="1" x="121"/>
        <item x="13"/>
        <item m="1" x="27"/>
        <item m="1" x="162"/>
        <item m="1" x="183"/>
        <item m="1" x="72"/>
        <item m="1" x="85"/>
        <item m="1" x="177"/>
        <item m="1" x="48"/>
        <item m="1" x="52"/>
        <item m="1" x="102"/>
        <item m="1" x="116"/>
        <item m="1" x="185"/>
        <item m="1" x="19"/>
        <item m="1" x="113"/>
        <item m="1" x="124"/>
        <item m="1" x="96"/>
        <item m="1" x="129"/>
        <item m="1" x="57"/>
        <item m="1" x="139"/>
        <item m="1" x="163"/>
        <item m="1" x="92"/>
        <item m="1" x="118"/>
        <item m="1" x="115"/>
        <item m="1" x="137"/>
        <item m="1" x="169"/>
        <item m="1" x="141"/>
        <item m="1" x="154"/>
        <item m="1" x="65"/>
        <item m="1" x="119"/>
        <item m="1" x="138"/>
        <item m="1" x="61"/>
        <item m="1" x="31"/>
        <item m="1" x="187"/>
        <item m="1" x="186"/>
        <item m="1" x="182"/>
        <item m="1" x="95"/>
        <item m="1" x="174"/>
        <item m="1" x="131"/>
        <item m="1" x="145"/>
        <item m="1" x="47"/>
        <item m="1" x="56"/>
        <item m="1" x="55"/>
        <item m="1" x="179"/>
        <item m="1" x="80"/>
        <item m="1" x="37"/>
        <item m="1" x="135"/>
        <item m="1" x="90"/>
        <item m="1" x="188"/>
        <item m="1" x="142"/>
        <item m="1" x="25"/>
        <item m="1" x="93"/>
        <item m="1" x="110"/>
        <item x="1"/>
        <item m="1" x="134"/>
        <item m="1" x="175"/>
        <item m="1" x="160"/>
        <item m="1" x="143"/>
        <item m="1" x="24"/>
        <item m="1" x="176"/>
        <item m="1" x="171"/>
        <item x="10"/>
        <item m="1" x="62"/>
        <item m="1" x="63"/>
        <item m="1" x="45"/>
        <item m="1" x="50"/>
        <item m="1" x="44"/>
        <item m="1" x="32"/>
        <item m="1" x="33"/>
        <item m="1" x="91"/>
        <item m="1" x="22"/>
        <item x="15"/>
        <item m="1" x="82"/>
        <item m="1" x="159"/>
        <item m="1" x="155"/>
        <item m="1" x="184"/>
        <item m="1" x="114"/>
        <item m="1" x="40"/>
        <item m="1" x="103"/>
        <item m="1" x="123"/>
        <item m="1" x="126"/>
        <item m="1" x="168"/>
        <item m="1" x="127"/>
        <item m="1" x="20"/>
        <item m="1" x="79"/>
        <item m="1" x="167"/>
        <item x="11"/>
        <item m="1" x="46"/>
        <item m="1" x="117"/>
        <item m="1" x="18"/>
        <item m="1" x="173"/>
        <item m="1" x="172"/>
        <item x="9"/>
        <item m="1" x="83"/>
        <item m="1" x="84"/>
        <item m="1" x="147"/>
        <item m="1" x="164"/>
        <item m="1" x="165"/>
        <item m="1" x="26"/>
        <item m="1" x="78"/>
        <item m="1" x="148"/>
        <item m="1" x="130"/>
        <item m="1" x="108"/>
        <item m="1" x="132"/>
        <item m="1" x="66"/>
        <item m="1" x="67"/>
        <item m="1" x="87"/>
        <item m="1" x="150"/>
        <item m="1" x="68"/>
        <item m="1" x="151"/>
        <item m="1" x="69"/>
        <item m="1" x="133"/>
        <item m="1" x="70"/>
        <item m="1" x="86"/>
        <item m="1" x="51"/>
        <item m="1" x="73"/>
        <item m="1" x="125"/>
        <item m="1" x="42"/>
        <item m="1" x="77"/>
        <item m="1" x="81"/>
        <item m="1" x="97"/>
        <item m="1" x="98"/>
        <item m="1" x="29"/>
        <item m="1" x="99"/>
        <item m="1" x="43"/>
        <item m="1" x="100"/>
        <item m="1" x="101"/>
        <item m="1" x="30"/>
        <item m="1" x="122"/>
        <item m="1" x="106"/>
        <item m="1" x="156"/>
        <item m="1" x="36"/>
        <item m="1" x="157"/>
        <item m="1" x="107"/>
        <item m="1" x="54"/>
        <item m="1" x="75"/>
        <item m="1" x="76"/>
        <item m="1" x="35"/>
        <item x="16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5">
    <i>
      <x v="1"/>
      <x v="4"/>
      <x v="7"/>
    </i>
    <i t="default" r="1">
      <x v="4"/>
    </i>
    <i r="1">
      <x v="6"/>
      <x v="104"/>
    </i>
    <i t="default" r="1">
      <x v="6"/>
    </i>
    <i>
      <x v="2"/>
      <x v="3"/>
      <x v="112"/>
    </i>
    <i t="default" r="1">
      <x v="3"/>
    </i>
    <i r="1">
      <x v="8"/>
      <x v="15"/>
    </i>
    <i r="2">
      <x v="29"/>
    </i>
    <i r="2">
      <x v="41"/>
    </i>
    <i t="default" r="1">
      <x v="8"/>
    </i>
    <i r="1">
      <x v="10"/>
      <x v="17"/>
    </i>
    <i r="2">
      <x v="33"/>
    </i>
    <i r="2">
      <x v="52"/>
    </i>
    <i t="default" r="1">
      <x v="10"/>
    </i>
    <i r="1">
      <x v="11"/>
      <x v="137"/>
    </i>
    <i t="default" r="1">
      <x v="11"/>
    </i>
    <i r="1">
      <x v="20"/>
      <x v="143"/>
    </i>
    <i t="default" r="1">
      <x v="20"/>
    </i>
    <i r="1">
      <x v="24"/>
      <x/>
    </i>
    <i r="2">
      <x v="3"/>
    </i>
    <i r="2">
      <x v="27"/>
    </i>
    <i r="2">
      <x v="49"/>
    </i>
    <i r="2">
      <x v="122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view="pageBreakPreview" topLeftCell="A19" zoomScale="90" zoomScaleSheetLayoutView="90" workbookViewId="0">
      <selection activeCell="E44" sqref="E44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324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147" t="s">
        <v>6</v>
      </c>
      <c r="H2" s="148">
        <v>164636</v>
      </c>
    </row>
    <row r="3" spans="1:8" x14ac:dyDescent="0.15">
      <c r="A3" s="134">
        <v>42838</v>
      </c>
      <c r="B3" s="4" t="s">
        <v>6</v>
      </c>
      <c r="C3" s="5" t="s">
        <v>148</v>
      </c>
      <c r="D3" s="5" t="s">
        <v>7</v>
      </c>
      <c r="E3" s="5" t="s">
        <v>7</v>
      </c>
      <c r="F3" s="142"/>
      <c r="G3" s="142">
        <v>1000</v>
      </c>
      <c r="H3" s="144">
        <f>H2+F3-G3</f>
        <v>163636</v>
      </c>
    </row>
    <row r="4" spans="1:8" x14ac:dyDescent="0.15">
      <c r="A4" s="134">
        <v>42851</v>
      </c>
      <c r="B4" s="4" t="s">
        <v>5</v>
      </c>
      <c r="C4" s="5" t="s">
        <v>265</v>
      </c>
      <c r="D4" s="5" t="s">
        <v>266</v>
      </c>
      <c r="E4" s="5" t="s">
        <v>294</v>
      </c>
      <c r="F4" s="142">
        <v>4000</v>
      </c>
      <c r="G4" s="142"/>
      <c r="H4" s="144">
        <f t="shared" ref="H4:H43" si="0">H3+F4-G4</f>
        <v>167636</v>
      </c>
    </row>
    <row r="5" spans="1:8" x14ac:dyDescent="0.15">
      <c r="A5" s="134">
        <v>42849</v>
      </c>
      <c r="B5" s="4" t="s">
        <v>6</v>
      </c>
      <c r="C5" s="5" t="s">
        <v>155</v>
      </c>
      <c r="D5" s="5" t="s">
        <v>296</v>
      </c>
      <c r="E5" s="5" t="s">
        <v>296</v>
      </c>
      <c r="F5" s="142"/>
      <c r="G5" s="142">
        <v>5000</v>
      </c>
      <c r="H5" s="144">
        <f t="shared" si="0"/>
        <v>162636</v>
      </c>
    </row>
    <row r="6" spans="1:8" x14ac:dyDescent="0.15">
      <c r="A6" s="134">
        <v>42862</v>
      </c>
      <c r="B6" s="4" t="s">
        <v>6</v>
      </c>
      <c r="C6" s="5" t="s">
        <v>155</v>
      </c>
      <c r="D6" s="5" t="s">
        <v>174</v>
      </c>
      <c r="E6" s="5" t="s">
        <v>297</v>
      </c>
      <c r="F6" s="142"/>
      <c r="G6" s="142">
        <v>12000</v>
      </c>
      <c r="H6" s="144">
        <f t="shared" si="0"/>
        <v>150636</v>
      </c>
    </row>
    <row r="7" spans="1:8" x14ac:dyDescent="0.15">
      <c r="A7" s="134">
        <v>42866</v>
      </c>
      <c r="B7" s="4" t="s">
        <v>6</v>
      </c>
      <c r="C7" s="5" t="s">
        <v>148</v>
      </c>
      <c r="D7" s="5" t="s">
        <v>8</v>
      </c>
      <c r="E7" s="5" t="s">
        <v>8</v>
      </c>
      <c r="F7" s="142"/>
      <c r="G7" s="142">
        <v>2000</v>
      </c>
      <c r="H7" s="144">
        <f t="shared" si="0"/>
        <v>148636</v>
      </c>
    </row>
    <row r="8" spans="1:8" x14ac:dyDescent="0.15">
      <c r="A8" s="134">
        <v>42876</v>
      </c>
      <c r="B8" s="4" t="s">
        <v>6</v>
      </c>
      <c r="C8" s="5" t="s">
        <v>155</v>
      </c>
      <c r="D8" s="5" t="s">
        <v>299</v>
      </c>
      <c r="E8" s="5" t="s">
        <v>299</v>
      </c>
      <c r="F8" s="142"/>
      <c r="G8" s="142">
        <v>25211</v>
      </c>
      <c r="H8" s="144">
        <f t="shared" si="0"/>
        <v>123425</v>
      </c>
    </row>
    <row r="9" spans="1:8" x14ac:dyDescent="0.15">
      <c r="A9" s="134">
        <v>42886</v>
      </c>
      <c r="B9" s="4" t="s">
        <v>5</v>
      </c>
      <c r="C9" s="5" t="s">
        <v>9</v>
      </c>
      <c r="D9" s="5" t="s">
        <v>266</v>
      </c>
      <c r="E9" s="5" t="s">
        <v>300</v>
      </c>
      <c r="F9" s="142">
        <v>5000</v>
      </c>
      <c r="G9" s="142"/>
      <c r="H9" s="144">
        <f t="shared" si="0"/>
        <v>128425</v>
      </c>
    </row>
    <row r="10" spans="1:8" x14ac:dyDescent="0.15">
      <c r="A10" s="141">
        <v>42889</v>
      </c>
      <c r="B10" s="4" t="s">
        <v>6</v>
      </c>
      <c r="C10" s="5" t="s">
        <v>155</v>
      </c>
      <c r="D10" s="5" t="s">
        <v>322</v>
      </c>
      <c r="E10" s="5" t="s">
        <v>323</v>
      </c>
      <c r="F10" s="143"/>
      <c r="G10" s="143">
        <v>10000</v>
      </c>
      <c r="H10" s="144">
        <f t="shared" si="0"/>
        <v>118425</v>
      </c>
    </row>
    <row r="11" spans="1:8" x14ac:dyDescent="0.15">
      <c r="A11" s="134">
        <v>42908</v>
      </c>
      <c r="B11" s="4" t="s">
        <v>6</v>
      </c>
      <c r="C11" s="5" t="s">
        <v>149</v>
      </c>
      <c r="D11" s="5" t="s">
        <v>179</v>
      </c>
      <c r="E11" s="5" t="s">
        <v>301</v>
      </c>
      <c r="F11" s="142"/>
      <c r="G11" s="142">
        <v>515</v>
      </c>
      <c r="H11" s="144">
        <f t="shared" si="0"/>
        <v>117910</v>
      </c>
    </row>
    <row r="12" spans="1:8" x14ac:dyDescent="0.15">
      <c r="A12" s="134">
        <v>42908</v>
      </c>
      <c r="B12" s="4" t="s">
        <v>6</v>
      </c>
      <c r="C12" s="5" t="s">
        <v>149</v>
      </c>
      <c r="D12" s="5" t="s">
        <v>303</v>
      </c>
      <c r="E12" s="5" t="s">
        <v>304</v>
      </c>
      <c r="F12" s="142"/>
      <c r="G12" s="142">
        <v>392</v>
      </c>
      <c r="H12" s="144">
        <f t="shared" si="0"/>
        <v>117518</v>
      </c>
    </row>
    <row r="13" spans="1:8" x14ac:dyDescent="0.15">
      <c r="A13" s="134">
        <v>42908</v>
      </c>
      <c r="B13" s="4" t="s">
        <v>6</v>
      </c>
      <c r="C13" s="14" t="s">
        <v>153</v>
      </c>
      <c r="D13" s="14" t="s">
        <v>20</v>
      </c>
      <c r="E13" s="5" t="s">
        <v>305</v>
      </c>
      <c r="F13" s="142"/>
      <c r="G13" s="142">
        <v>4300</v>
      </c>
      <c r="H13" s="144">
        <f t="shared" si="0"/>
        <v>113218</v>
      </c>
    </row>
    <row r="14" spans="1:8" x14ac:dyDescent="0.15">
      <c r="A14" s="134">
        <v>42908</v>
      </c>
      <c r="B14" s="4" t="s">
        <v>6</v>
      </c>
      <c r="C14" s="5" t="s">
        <v>149</v>
      </c>
      <c r="D14" s="5" t="s">
        <v>179</v>
      </c>
      <c r="E14" s="5" t="s">
        <v>306</v>
      </c>
      <c r="F14" s="142"/>
      <c r="G14" s="142">
        <v>14040</v>
      </c>
      <c r="H14" s="144">
        <f t="shared" si="0"/>
        <v>99178</v>
      </c>
    </row>
    <row r="15" spans="1:8" x14ac:dyDescent="0.15">
      <c r="A15" s="134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42"/>
      <c r="G15" s="142">
        <v>23000</v>
      </c>
      <c r="H15" s="144">
        <f t="shared" si="0"/>
        <v>76178</v>
      </c>
    </row>
    <row r="16" spans="1:8" s="8" customFormat="1" x14ac:dyDescent="0.15">
      <c r="A16" s="134">
        <v>42917</v>
      </c>
      <c r="B16" s="4" t="s">
        <v>5</v>
      </c>
      <c r="C16" s="5" t="s">
        <v>9</v>
      </c>
      <c r="D16" s="5" t="s">
        <v>266</v>
      </c>
      <c r="E16" s="5" t="s">
        <v>307</v>
      </c>
      <c r="F16" s="142">
        <v>4000</v>
      </c>
      <c r="G16" s="142"/>
      <c r="H16" s="144">
        <f t="shared" si="0"/>
        <v>80178</v>
      </c>
    </row>
    <row r="17" spans="1:9" x14ac:dyDescent="0.15">
      <c r="A17" s="134">
        <v>42917</v>
      </c>
      <c r="B17" s="4" t="s">
        <v>6</v>
      </c>
      <c r="C17" s="5" t="s">
        <v>149</v>
      </c>
      <c r="D17" s="5" t="s">
        <v>179</v>
      </c>
      <c r="E17" s="5" t="s">
        <v>308</v>
      </c>
      <c r="F17" s="142"/>
      <c r="G17" s="142">
        <v>260</v>
      </c>
      <c r="H17" s="144">
        <f t="shared" si="0"/>
        <v>79918</v>
      </c>
    </row>
    <row r="18" spans="1:9" x14ac:dyDescent="0.15">
      <c r="A18" s="134">
        <v>42917</v>
      </c>
      <c r="B18" s="4" t="s">
        <v>6</v>
      </c>
      <c r="C18" s="5" t="s">
        <v>150</v>
      </c>
      <c r="D18" s="5" t="s">
        <v>115</v>
      </c>
      <c r="E18" s="5" t="s">
        <v>185</v>
      </c>
      <c r="F18" s="142"/>
      <c r="G18" s="142">
        <v>110</v>
      </c>
      <c r="H18" s="144">
        <f t="shared" si="0"/>
        <v>79808</v>
      </c>
    </row>
    <row r="19" spans="1:9" x14ac:dyDescent="0.15">
      <c r="A19" s="134">
        <v>42917</v>
      </c>
      <c r="B19" s="4" t="s">
        <v>6</v>
      </c>
      <c r="C19" s="5" t="s">
        <v>149</v>
      </c>
      <c r="D19" s="5" t="s">
        <v>179</v>
      </c>
      <c r="E19" s="5" t="s">
        <v>309</v>
      </c>
      <c r="F19" s="142"/>
      <c r="G19" s="142">
        <v>3598</v>
      </c>
      <c r="H19" s="144">
        <f t="shared" si="0"/>
        <v>76210</v>
      </c>
    </row>
    <row r="20" spans="1:9" s="8" customFormat="1" x14ac:dyDescent="0.15">
      <c r="A20" s="134">
        <v>42917</v>
      </c>
      <c r="B20" s="4" t="s">
        <v>6</v>
      </c>
      <c r="C20" s="5" t="s">
        <v>149</v>
      </c>
      <c r="D20" s="5" t="s">
        <v>179</v>
      </c>
      <c r="E20" s="5" t="s">
        <v>309</v>
      </c>
      <c r="F20" s="142"/>
      <c r="G20" s="142">
        <v>2084</v>
      </c>
      <c r="H20" s="144">
        <f t="shared" si="0"/>
        <v>74126</v>
      </c>
    </row>
    <row r="21" spans="1:9" s="8" customFormat="1" ht="14.25" thickBot="1" x14ac:dyDescent="0.2">
      <c r="A21" s="134">
        <v>42931</v>
      </c>
      <c r="B21" s="4" t="s">
        <v>6</v>
      </c>
      <c r="C21" s="14" t="s">
        <v>153</v>
      </c>
      <c r="D21" s="14" t="s">
        <v>20</v>
      </c>
      <c r="E21" s="5" t="s">
        <v>310</v>
      </c>
      <c r="F21" s="142"/>
      <c r="G21" s="142">
        <v>108</v>
      </c>
      <c r="H21" s="144">
        <f t="shared" si="0"/>
        <v>74018</v>
      </c>
    </row>
    <row r="22" spans="1:9" s="8" customFormat="1" ht="14.25" thickBot="1" x14ac:dyDescent="0.2">
      <c r="A22" s="134">
        <v>42929</v>
      </c>
      <c r="B22" s="4" t="s">
        <v>6</v>
      </c>
      <c r="C22" s="5" t="s">
        <v>149</v>
      </c>
      <c r="D22" s="5" t="s">
        <v>303</v>
      </c>
      <c r="E22" s="5" t="s">
        <v>311</v>
      </c>
      <c r="F22" s="142"/>
      <c r="G22" s="145">
        <v>216</v>
      </c>
      <c r="H22" s="146">
        <f>H21+F22-G22+200000</f>
        <v>273802</v>
      </c>
      <c r="I22" s="8" t="s">
        <v>325</v>
      </c>
    </row>
    <row r="23" spans="1:9" s="8" customFormat="1" x14ac:dyDescent="0.15">
      <c r="A23" s="134">
        <v>42930</v>
      </c>
      <c r="B23" s="4" t="s">
        <v>6</v>
      </c>
      <c r="C23" s="5" t="s">
        <v>149</v>
      </c>
      <c r="D23" s="5" t="s">
        <v>303</v>
      </c>
      <c r="E23" s="5" t="s">
        <v>312</v>
      </c>
      <c r="F23" s="142"/>
      <c r="G23" s="142">
        <v>1944</v>
      </c>
      <c r="H23" s="144">
        <f t="shared" si="0"/>
        <v>271858</v>
      </c>
    </row>
    <row r="24" spans="1:9" x14ac:dyDescent="0.15">
      <c r="A24" s="134">
        <v>42922</v>
      </c>
      <c r="B24" s="4" t="s">
        <v>6</v>
      </c>
      <c r="C24" s="14" t="s">
        <v>153</v>
      </c>
      <c r="D24" s="14" t="s">
        <v>20</v>
      </c>
      <c r="E24" s="5" t="s">
        <v>313</v>
      </c>
      <c r="F24" s="142"/>
      <c r="G24" s="142">
        <v>12960</v>
      </c>
      <c r="H24" s="144">
        <f t="shared" si="0"/>
        <v>258898</v>
      </c>
    </row>
    <row r="25" spans="1:9" x14ac:dyDescent="0.15">
      <c r="A25" s="134">
        <v>42932</v>
      </c>
      <c r="B25" s="4" t="s">
        <v>6</v>
      </c>
      <c r="C25" s="5" t="s">
        <v>149</v>
      </c>
      <c r="D25" s="5" t="s">
        <v>303</v>
      </c>
      <c r="E25" s="5" t="s">
        <v>314</v>
      </c>
      <c r="F25" s="142"/>
      <c r="G25" s="142">
        <v>9549</v>
      </c>
      <c r="H25" s="144">
        <f t="shared" si="0"/>
        <v>249349</v>
      </c>
    </row>
    <row r="26" spans="1:9" x14ac:dyDescent="0.15">
      <c r="A26" s="134">
        <v>42932</v>
      </c>
      <c r="B26" s="4" t="s">
        <v>6</v>
      </c>
      <c r="C26" s="5" t="s">
        <v>149</v>
      </c>
      <c r="D26" s="5" t="s">
        <v>303</v>
      </c>
      <c r="E26" s="5" t="s">
        <v>315</v>
      </c>
      <c r="F26" s="142"/>
      <c r="G26" s="142">
        <v>25479</v>
      </c>
      <c r="H26" s="144">
        <f t="shared" si="0"/>
        <v>223870</v>
      </c>
    </row>
    <row r="27" spans="1:9" x14ac:dyDescent="0.15">
      <c r="A27" s="134">
        <v>42932</v>
      </c>
      <c r="B27" s="4" t="s">
        <v>6</v>
      </c>
      <c r="C27" s="5" t="s">
        <v>149</v>
      </c>
      <c r="D27" s="5" t="s">
        <v>303</v>
      </c>
      <c r="E27" s="5" t="s">
        <v>316</v>
      </c>
      <c r="F27" s="142"/>
      <c r="G27" s="142">
        <v>41092</v>
      </c>
      <c r="H27" s="144">
        <f t="shared" si="0"/>
        <v>182778</v>
      </c>
    </row>
    <row r="28" spans="1:9" x14ac:dyDescent="0.15">
      <c r="A28" s="134">
        <v>42928</v>
      </c>
      <c r="B28" s="4" t="s">
        <v>6</v>
      </c>
      <c r="C28" s="5" t="s">
        <v>149</v>
      </c>
      <c r="D28" s="5" t="s">
        <v>303</v>
      </c>
      <c r="E28" s="5" t="s">
        <v>186</v>
      </c>
      <c r="F28" s="142"/>
      <c r="G28" s="142">
        <v>340</v>
      </c>
      <c r="H28" s="144">
        <f t="shared" si="0"/>
        <v>182438</v>
      </c>
    </row>
    <row r="29" spans="1:9" x14ac:dyDescent="0.15">
      <c r="A29" s="134">
        <v>42928</v>
      </c>
      <c r="B29" s="4" t="s">
        <v>6</v>
      </c>
      <c r="C29" s="5" t="s">
        <v>149</v>
      </c>
      <c r="D29" s="5" t="s">
        <v>303</v>
      </c>
      <c r="E29" s="5" t="s">
        <v>186</v>
      </c>
      <c r="F29" s="142"/>
      <c r="G29" s="142">
        <v>340</v>
      </c>
      <c r="H29" s="144">
        <f t="shared" si="0"/>
        <v>182098</v>
      </c>
    </row>
    <row r="30" spans="1:9" x14ac:dyDescent="0.15">
      <c r="A30" s="134">
        <v>42928</v>
      </c>
      <c r="B30" s="4" t="s">
        <v>6</v>
      </c>
      <c r="C30" s="5" t="s">
        <v>149</v>
      </c>
      <c r="D30" s="5" t="s">
        <v>303</v>
      </c>
      <c r="E30" s="5" t="s">
        <v>186</v>
      </c>
      <c r="F30" s="142"/>
      <c r="G30" s="142">
        <v>340</v>
      </c>
      <c r="H30" s="144">
        <f t="shared" si="0"/>
        <v>181758</v>
      </c>
    </row>
    <row r="31" spans="1:9" x14ac:dyDescent="0.15">
      <c r="A31" s="134">
        <v>42932</v>
      </c>
      <c r="B31" s="4" t="s">
        <v>6</v>
      </c>
      <c r="C31" s="5" t="s">
        <v>149</v>
      </c>
      <c r="D31" s="5" t="s">
        <v>303</v>
      </c>
      <c r="E31" s="5" t="s">
        <v>317</v>
      </c>
      <c r="F31" s="142"/>
      <c r="G31" s="142">
        <v>1132</v>
      </c>
      <c r="H31" s="144">
        <f t="shared" si="0"/>
        <v>180626</v>
      </c>
    </row>
    <row r="32" spans="1:9" x14ac:dyDescent="0.15">
      <c r="A32" s="134">
        <v>42932</v>
      </c>
      <c r="B32" s="4" t="s">
        <v>6</v>
      </c>
      <c r="C32" s="5" t="s">
        <v>149</v>
      </c>
      <c r="D32" s="5" t="s">
        <v>303</v>
      </c>
      <c r="E32" s="5" t="s">
        <v>318</v>
      </c>
      <c r="F32" s="142"/>
      <c r="G32" s="142">
        <v>3436</v>
      </c>
      <c r="H32" s="144">
        <f t="shared" si="0"/>
        <v>177190</v>
      </c>
    </row>
    <row r="33" spans="1:8" x14ac:dyDescent="0.15">
      <c r="A33" s="134">
        <v>42932</v>
      </c>
      <c r="B33" s="4" t="s">
        <v>5</v>
      </c>
      <c r="C33" s="5" t="s">
        <v>16</v>
      </c>
      <c r="D33" s="5" t="s">
        <v>320</v>
      </c>
      <c r="E33" s="5" t="s">
        <v>17</v>
      </c>
      <c r="F33" s="142">
        <v>40200</v>
      </c>
      <c r="G33" s="142"/>
      <c r="H33" s="144">
        <f t="shared" si="0"/>
        <v>217390</v>
      </c>
    </row>
    <row r="34" spans="1:8" x14ac:dyDescent="0.15">
      <c r="A34" s="134">
        <v>42938</v>
      </c>
      <c r="B34" s="4" t="s">
        <v>6</v>
      </c>
      <c r="C34" s="5" t="s">
        <v>155</v>
      </c>
      <c r="D34" s="5" t="s">
        <v>322</v>
      </c>
      <c r="E34" s="5" t="s">
        <v>326</v>
      </c>
      <c r="F34" s="143"/>
      <c r="G34" s="143">
        <v>10000</v>
      </c>
      <c r="H34" s="144">
        <f t="shared" si="0"/>
        <v>207390</v>
      </c>
    </row>
    <row r="35" spans="1:8" x14ac:dyDescent="0.15">
      <c r="A35" s="134">
        <v>42947</v>
      </c>
      <c r="B35" s="4" t="s">
        <v>6</v>
      </c>
      <c r="C35" s="5" t="s">
        <v>155</v>
      </c>
      <c r="D35" s="5" t="s">
        <v>322</v>
      </c>
      <c r="E35" s="5" t="s">
        <v>327</v>
      </c>
      <c r="F35" s="143"/>
      <c r="G35" s="143">
        <v>10000</v>
      </c>
      <c r="H35" s="144">
        <f t="shared" si="0"/>
        <v>197390</v>
      </c>
    </row>
    <row r="36" spans="1:8" x14ac:dyDescent="0.15">
      <c r="A36" s="134">
        <v>42952</v>
      </c>
      <c r="B36" s="4" t="s">
        <v>5</v>
      </c>
      <c r="C36" s="5" t="s">
        <v>9</v>
      </c>
      <c r="D36" s="5" t="s">
        <v>266</v>
      </c>
      <c r="E36" s="5" t="s">
        <v>330</v>
      </c>
      <c r="F36" s="142">
        <v>4000</v>
      </c>
      <c r="G36" s="142"/>
      <c r="H36" s="144">
        <f t="shared" si="0"/>
        <v>201390</v>
      </c>
    </row>
    <row r="37" spans="1:8" x14ac:dyDescent="0.15">
      <c r="A37" s="134">
        <v>42952</v>
      </c>
      <c r="B37" s="4" t="s">
        <v>6</v>
      </c>
      <c r="C37" s="5" t="s">
        <v>148</v>
      </c>
      <c r="D37" s="5" t="s">
        <v>13</v>
      </c>
      <c r="E37" s="5" t="s">
        <v>13</v>
      </c>
      <c r="F37" s="142"/>
      <c r="G37" s="143">
        <v>1000</v>
      </c>
      <c r="H37" s="144">
        <f t="shared" si="0"/>
        <v>200390</v>
      </c>
    </row>
    <row r="38" spans="1:8" x14ac:dyDescent="0.15">
      <c r="A38" s="134">
        <v>42952</v>
      </c>
      <c r="B38" s="4" t="s">
        <v>6</v>
      </c>
      <c r="C38" s="5" t="s">
        <v>149</v>
      </c>
      <c r="D38" s="5" t="s">
        <v>329</v>
      </c>
      <c r="E38" s="5" t="s">
        <v>19</v>
      </c>
      <c r="F38" s="142"/>
      <c r="G38" s="143">
        <v>7800</v>
      </c>
      <c r="H38" s="144">
        <f t="shared" si="0"/>
        <v>192590</v>
      </c>
    </row>
    <row r="39" spans="1:8" x14ac:dyDescent="0.15">
      <c r="A39" s="134">
        <v>42952</v>
      </c>
      <c r="B39" s="4" t="s">
        <v>6</v>
      </c>
      <c r="C39" s="5" t="s">
        <v>149</v>
      </c>
      <c r="D39" s="5" t="s">
        <v>303</v>
      </c>
      <c r="E39" s="5" t="s">
        <v>192</v>
      </c>
      <c r="F39" s="142"/>
      <c r="G39" s="142">
        <v>47810</v>
      </c>
      <c r="H39" s="144">
        <f t="shared" si="0"/>
        <v>144780</v>
      </c>
    </row>
    <row r="40" spans="1:8" x14ac:dyDescent="0.15">
      <c r="A40" s="134">
        <v>42952</v>
      </c>
      <c r="B40" s="4" t="s">
        <v>6</v>
      </c>
      <c r="C40" s="5" t="s">
        <v>155</v>
      </c>
      <c r="D40" s="5" t="s">
        <v>322</v>
      </c>
      <c r="E40" s="5" t="s">
        <v>331</v>
      </c>
      <c r="F40" s="143"/>
      <c r="G40" s="143">
        <v>10000</v>
      </c>
      <c r="H40" s="144">
        <f t="shared" si="0"/>
        <v>134780</v>
      </c>
    </row>
    <row r="41" spans="1:8" x14ac:dyDescent="0.15">
      <c r="A41" s="134">
        <v>42955</v>
      </c>
      <c r="B41" s="4" t="s">
        <v>6</v>
      </c>
      <c r="C41" s="136" t="s">
        <v>153</v>
      </c>
      <c r="D41" s="5" t="s">
        <v>333</v>
      </c>
      <c r="E41" s="5" t="s">
        <v>334</v>
      </c>
      <c r="F41" s="143"/>
      <c r="G41" s="143">
        <v>13932</v>
      </c>
      <c r="H41" s="144">
        <f t="shared" si="0"/>
        <v>120848</v>
      </c>
    </row>
    <row r="42" spans="1:8" x14ac:dyDescent="0.15">
      <c r="A42" s="134">
        <v>42954</v>
      </c>
      <c r="B42" s="4" t="s">
        <v>6</v>
      </c>
      <c r="C42" s="136" t="s">
        <v>153</v>
      </c>
      <c r="D42" s="5" t="s">
        <v>333</v>
      </c>
      <c r="E42" s="5" t="s">
        <v>335</v>
      </c>
      <c r="F42" s="143"/>
      <c r="G42" s="143">
        <v>944</v>
      </c>
      <c r="H42" s="144">
        <f t="shared" si="0"/>
        <v>119904</v>
      </c>
    </row>
    <row r="43" spans="1:8" x14ac:dyDescent="0.15">
      <c r="A43" s="134">
        <v>42954</v>
      </c>
      <c r="B43" s="4" t="s">
        <v>6</v>
      </c>
      <c r="C43" s="5" t="s">
        <v>155</v>
      </c>
      <c r="D43" s="5" t="s">
        <v>186</v>
      </c>
      <c r="E43" s="5" t="s">
        <v>337</v>
      </c>
      <c r="F43" s="143"/>
      <c r="G43" s="143">
        <v>340</v>
      </c>
      <c r="H43" s="144">
        <f t="shared" si="0"/>
        <v>119564</v>
      </c>
    </row>
    <row r="44" spans="1:8" x14ac:dyDescent="0.15">
      <c r="A44" s="15"/>
      <c r="B44" s="4"/>
      <c r="C44" s="5"/>
      <c r="D44" s="5"/>
      <c r="E44" s="5"/>
      <c r="F44" s="13"/>
      <c r="G44" s="13"/>
    </row>
    <row r="45" spans="1:8" x14ac:dyDescent="0.15">
      <c r="A45" s="15"/>
      <c r="B45" s="4"/>
      <c r="C45" s="5"/>
      <c r="D45" s="5"/>
      <c r="E45" s="5"/>
      <c r="F45" s="13"/>
      <c r="G45" s="13"/>
    </row>
    <row r="46" spans="1:8" x14ac:dyDescent="0.15">
      <c r="A46" s="15"/>
      <c r="B46" s="4"/>
      <c r="C46" s="5"/>
      <c r="D46" s="5"/>
      <c r="E46" s="5"/>
      <c r="F46" s="13"/>
      <c r="G46" s="13"/>
    </row>
    <row r="47" spans="1:8" x14ac:dyDescent="0.15">
      <c r="A47" s="15"/>
      <c r="B47" s="4"/>
      <c r="C47" s="5"/>
      <c r="D47" s="5"/>
      <c r="E47" s="5"/>
      <c r="F47" s="13"/>
      <c r="G47" s="13"/>
    </row>
    <row r="48" spans="1:8" x14ac:dyDescent="0.15">
      <c r="A48" s="15"/>
      <c r="B48" s="4"/>
      <c r="C48" s="7"/>
      <c r="D48" s="5"/>
      <c r="E48" s="5"/>
      <c r="F48" s="13"/>
      <c r="G48" s="13"/>
    </row>
    <row r="49" spans="1:7" x14ac:dyDescent="0.15">
      <c r="A49" s="15"/>
      <c r="B49" s="4"/>
      <c r="C49" s="7"/>
      <c r="D49" s="5"/>
      <c r="E49" s="5"/>
      <c r="F49" s="13"/>
      <c r="G49" s="13"/>
    </row>
    <row r="50" spans="1:7" x14ac:dyDescent="0.15">
      <c r="A50" s="15"/>
      <c r="B50" s="4"/>
      <c r="C50" s="14"/>
      <c r="D50" s="99"/>
      <c r="E50" s="99"/>
      <c r="F50" s="13"/>
      <c r="G50" s="13"/>
    </row>
    <row r="51" spans="1:7" x14ac:dyDescent="0.15">
      <c r="A51" s="115" t="s">
        <v>144</v>
      </c>
      <c r="B51" s="116"/>
      <c r="C51" s="117"/>
      <c r="D51" s="118"/>
      <c r="E51" s="118"/>
      <c r="F51" s="119"/>
      <c r="G51" s="119"/>
    </row>
    <row r="52" spans="1:7" x14ac:dyDescent="0.15">
      <c r="A52" s="9"/>
      <c r="B52" s="9"/>
      <c r="C52" s="10"/>
      <c r="D52" s="10"/>
      <c r="E52" s="10"/>
      <c r="F52" s="10"/>
      <c r="G52" s="12"/>
    </row>
    <row r="53" spans="1:7" x14ac:dyDescent="0.15">
      <c r="A53" s="9"/>
      <c r="B53" s="9"/>
      <c r="C53" s="10"/>
      <c r="D53" s="10"/>
      <c r="E53" s="10"/>
      <c r="F53" s="11"/>
      <c r="G53" s="11"/>
    </row>
    <row r="54" spans="1:7" x14ac:dyDescent="0.15">
      <c r="A54" s="9"/>
      <c r="B54" s="9"/>
      <c r="C54" s="10"/>
      <c r="D54" s="10"/>
      <c r="E54" s="10"/>
      <c r="F54" s="11"/>
      <c r="G54" s="11"/>
    </row>
    <row r="55" spans="1:7" x14ac:dyDescent="0.15">
      <c r="A55" s="9"/>
      <c r="B55" s="9"/>
      <c r="C55" s="10"/>
      <c r="D55" s="10"/>
      <c r="E55" s="10"/>
      <c r="F55" s="11"/>
      <c r="G55" s="11"/>
    </row>
    <row r="56" spans="1:7" x14ac:dyDescent="0.15">
      <c r="A56" s="9"/>
      <c r="B56" s="9"/>
      <c r="C56" s="10"/>
      <c r="D56" s="10"/>
      <c r="E56" s="10"/>
      <c r="F56" s="11"/>
      <c r="G56" s="11"/>
    </row>
    <row r="57" spans="1:7" x14ac:dyDescent="0.15">
      <c r="A57" s="9"/>
      <c r="B57" s="9"/>
      <c r="C57" s="10"/>
      <c r="D57" s="10"/>
      <c r="E57" s="10"/>
      <c r="F57" s="11"/>
      <c r="G57" s="12"/>
    </row>
    <row r="58" spans="1:7" x14ac:dyDescent="0.15">
      <c r="A58" s="9"/>
      <c r="B58" s="9"/>
      <c r="C58" s="10"/>
      <c r="D58" s="10"/>
      <c r="E58" s="10"/>
      <c r="F58" s="11"/>
      <c r="G58" s="12"/>
    </row>
    <row r="59" spans="1:7" x14ac:dyDescent="0.15">
      <c r="A59" s="9"/>
      <c r="B59" s="9"/>
      <c r="C59" s="10"/>
      <c r="D59" s="10"/>
      <c r="E59" s="10"/>
      <c r="F59" s="12"/>
      <c r="G59" s="12"/>
    </row>
    <row r="60" spans="1:7" x14ac:dyDescent="0.15">
      <c r="A60" s="9"/>
      <c r="B60" s="9"/>
      <c r="C60" s="10"/>
      <c r="D60" s="10"/>
      <c r="E60" s="10"/>
      <c r="F60" s="10"/>
      <c r="G60" s="12"/>
    </row>
    <row r="61" spans="1:7" x14ac:dyDescent="0.15">
      <c r="A61" s="9"/>
      <c r="B61" s="9"/>
      <c r="C61" s="10"/>
      <c r="D61" s="10"/>
      <c r="E61" s="10"/>
      <c r="F61" s="11"/>
      <c r="G61" s="11"/>
    </row>
    <row r="62" spans="1:7" x14ac:dyDescent="0.15">
      <c r="A62" s="9"/>
      <c r="B62" s="9"/>
      <c r="C62" s="10"/>
      <c r="D62" s="10"/>
      <c r="E62" s="10"/>
      <c r="F62" s="11"/>
      <c r="G62" s="11"/>
    </row>
    <row r="63" spans="1:7" x14ac:dyDescent="0.15">
      <c r="A63" s="9"/>
      <c r="B63" s="9"/>
      <c r="C63" s="10"/>
      <c r="D63" s="10"/>
      <c r="E63" s="10"/>
      <c r="F63" s="10"/>
      <c r="G63" s="12"/>
    </row>
    <row r="64" spans="1:7" x14ac:dyDescent="0.15">
      <c r="A64" s="9"/>
      <c r="B64" s="9"/>
      <c r="C64" s="10"/>
      <c r="D64" s="10"/>
      <c r="E64" s="10"/>
      <c r="F64" s="10"/>
      <c r="G64" s="12"/>
    </row>
    <row r="65" spans="1:7" x14ac:dyDescent="0.15">
      <c r="A65" s="9"/>
      <c r="B65" s="9"/>
      <c r="C65" s="10"/>
      <c r="D65" s="10"/>
      <c r="E65" s="10"/>
      <c r="F65" s="10"/>
      <c r="G65" s="12"/>
    </row>
    <row r="66" spans="1:7" x14ac:dyDescent="0.15">
      <c r="A66" s="9"/>
      <c r="B66" s="9"/>
      <c r="C66" s="10"/>
      <c r="D66" s="10"/>
      <c r="E66" s="10"/>
      <c r="F66" s="10"/>
      <c r="G66" s="12"/>
    </row>
    <row r="67" spans="1:7" x14ac:dyDescent="0.15">
      <c r="A67" s="9"/>
      <c r="B67" s="9"/>
      <c r="C67" s="10"/>
      <c r="D67" s="10"/>
      <c r="E67" s="10"/>
      <c r="F67" s="11"/>
      <c r="G67" s="12"/>
    </row>
    <row r="68" spans="1:7" x14ac:dyDescent="0.15">
      <c r="A68" s="9"/>
      <c r="B68" s="9"/>
      <c r="C68" s="10"/>
      <c r="D68" s="10"/>
      <c r="E68" s="10"/>
      <c r="F68" s="11"/>
      <c r="G68" s="11"/>
    </row>
    <row r="69" spans="1:7" x14ac:dyDescent="0.15">
      <c r="A69" s="9"/>
      <c r="B69" s="9"/>
      <c r="C69" s="10"/>
      <c r="D69" s="10"/>
      <c r="E69" s="10"/>
      <c r="F69" s="11"/>
      <c r="G69" s="11"/>
    </row>
    <row r="70" spans="1:7" x14ac:dyDescent="0.15">
      <c r="A70" s="9"/>
      <c r="B70" s="9"/>
      <c r="C70" s="10"/>
      <c r="D70" s="10"/>
      <c r="E70" s="10"/>
      <c r="F70" s="11"/>
      <c r="G70" s="12"/>
    </row>
    <row r="71" spans="1:7" x14ac:dyDescent="0.15">
      <c r="A71" s="9"/>
      <c r="B71" s="9"/>
      <c r="C71" s="10"/>
      <c r="D71" s="10"/>
      <c r="E71" s="10"/>
      <c r="F71" s="11"/>
      <c r="G71" s="11"/>
    </row>
    <row r="72" spans="1:7" x14ac:dyDescent="0.15">
      <c r="A72" s="9"/>
      <c r="B72" s="9"/>
      <c r="C72" s="10"/>
      <c r="D72" s="10"/>
      <c r="E72" s="10"/>
      <c r="F72" s="11"/>
      <c r="G72" s="11"/>
    </row>
    <row r="73" spans="1:7" x14ac:dyDescent="0.15">
      <c r="A73" s="9"/>
      <c r="B73" s="9"/>
      <c r="C73" s="10"/>
      <c r="D73" s="10"/>
      <c r="E73" s="10"/>
      <c r="F73" s="11"/>
      <c r="G73" s="12"/>
    </row>
    <row r="74" spans="1:7" x14ac:dyDescent="0.15">
      <c r="A74" s="9"/>
      <c r="B74" s="9"/>
      <c r="C74" s="10"/>
      <c r="D74" s="10"/>
      <c r="E74" s="10"/>
      <c r="F74" s="11"/>
      <c r="G74" s="12"/>
    </row>
    <row r="75" spans="1:7" x14ac:dyDescent="0.15">
      <c r="A75" s="9"/>
      <c r="B75" s="9"/>
      <c r="C75" s="10"/>
      <c r="D75" s="10"/>
      <c r="E75" s="10"/>
      <c r="F75" s="11"/>
      <c r="G75" s="11"/>
    </row>
    <row r="76" spans="1:7" x14ac:dyDescent="0.15">
      <c r="A76" s="9"/>
      <c r="B76" s="9"/>
      <c r="C76" s="10"/>
      <c r="D76" s="10"/>
      <c r="E76" s="10"/>
      <c r="F76" s="11"/>
      <c r="G76" s="11"/>
    </row>
    <row r="77" spans="1:7" x14ac:dyDescent="0.15">
      <c r="A77" s="9"/>
      <c r="B77" s="9"/>
      <c r="C77" s="10"/>
      <c r="D77" s="10"/>
      <c r="E77" s="10"/>
      <c r="F77" s="11"/>
      <c r="G77" s="11"/>
    </row>
    <row r="78" spans="1:7" x14ac:dyDescent="0.15">
      <c r="A78" s="108"/>
      <c r="B78" s="9"/>
      <c r="C78" s="10"/>
      <c r="D78" s="10"/>
      <c r="E78" s="10"/>
      <c r="F78" s="111"/>
      <c r="G78" s="111"/>
    </row>
    <row r="79" spans="1:7" x14ac:dyDescent="0.15">
      <c r="A79" s="9"/>
      <c r="B79" s="9"/>
      <c r="C79" s="10"/>
      <c r="D79" s="10"/>
      <c r="E79" s="10"/>
      <c r="F79" s="11"/>
      <c r="G79" s="11"/>
    </row>
    <row r="80" spans="1:7" x14ac:dyDescent="0.15">
      <c r="A80" s="9"/>
      <c r="B80" s="9"/>
      <c r="C80" s="10"/>
      <c r="D80" s="10"/>
      <c r="E80" s="10"/>
      <c r="F80" s="11"/>
      <c r="G80" s="12"/>
    </row>
    <row r="81" spans="1:7" x14ac:dyDescent="0.15">
      <c r="A81" s="108"/>
      <c r="B81" s="108"/>
      <c r="C81" s="109"/>
      <c r="D81" s="109"/>
      <c r="E81" s="110"/>
      <c r="F81" s="111"/>
      <c r="G81" s="111"/>
    </row>
    <row r="82" spans="1:7" x14ac:dyDescent="0.15">
      <c r="A82" s="108"/>
      <c r="B82" s="108"/>
      <c r="C82" s="109"/>
      <c r="D82" s="109"/>
      <c r="E82" s="112"/>
      <c r="F82" s="113"/>
      <c r="G82" s="113"/>
    </row>
    <row r="83" spans="1:7" x14ac:dyDescent="0.15">
      <c r="A83" s="15"/>
      <c r="B83" s="4"/>
      <c r="C83" s="5"/>
      <c r="D83" s="5"/>
      <c r="E83" s="5"/>
      <c r="F83" s="13"/>
      <c r="G83" s="13"/>
    </row>
    <row r="84" spans="1:7" x14ac:dyDescent="0.15">
      <c r="F84" s="18">
        <f>SUM(F3:F83)</f>
        <v>57200</v>
      </c>
      <c r="G84" s="18">
        <f>SUM(G3:G83)</f>
        <v>302272</v>
      </c>
    </row>
    <row r="86" spans="1:7" x14ac:dyDescent="0.15">
      <c r="B86" s="19"/>
    </row>
  </sheetData>
  <sheetProtection selectLockedCells="1" selectUnlockedCells="1"/>
  <autoFilter ref="A2:G44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view="pageBreakPreview" topLeftCell="A7" workbookViewId="0">
      <selection activeCell="C11" sqref="C11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292</v>
      </c>
    </row>
    <row r="3" spans="1:5" hidden="1" x14ac:dyDescent="0.15">
      <c r="A3" s="100"/>
      <c r="B3" s="101"/>
      <c r="C3" s="101"/>
      <c r="D3" s="102" t="s">
        <v>21</v>
      </c>
      <c r="E3" s="103"/>
    </row>
    <row r="4" spans="1:5" x14ac:dyDescent="0.15">
      <c r="A4" s="102" t="s">
        <v>2</v>
      </c>
      <c r="B4" s="102" t="s">
        <v>3</v>
      </c>
      <c r="C4" s="102" t="s">
        <v>146</v>
      </c>
      <c r="D4" s="129" t="s">
        <v>22</v>
      </c>
      <c r="E4" s="130" t="s">
        <v>23</v>
      </c>
    </row>
    <row r="5" spans="1:5" x14ac:dyDescent="0.15">
      <c r="A5" s="100" t="s">
        <v>5</v>
      </c>
      <c r="B5" s="100" t="s">
        <v>16</v>
      </c>
      <c r="C5" s="100" t="s">
        <v>319</v>
      </c>
      <c r="D5" s="120">
        <v>40200</v>
      </c>
      <c r="E5" s="121"/>
    </row>
    <row r="6" spans="1:5" x14ac:dyDescent="0.15">
      <c r="A6" s="104"/>
      <c r="B6" s="129" t="s">
        <v>195</v>
      </c>
      <c r="C6" s="131"/>
      <c r="D6" s="132">
        <v>40200</v>
      </c>
      <c r="E6" s="133"/>
    </row>
    <row r="7" spans="1:5" x14ac:dyDescent="0.15">
      <c r="A7" s="104"/>
      <c r="B7" s="100" t="s">
        <v>9</v>
      </c>
      <c r="C7" s="100" t="s">
        <v>266</v>
      </c>
      <c r="D7" s="120">
        <v>17000</v>
      </c>
      <c r="E7" s="121"/>
    </row>
    <row r="8" spans="1:5" x14ac:dyDescent="0.15">
      <c r="A8" s="104"/>
      <c r="B8" s="129" t="s">
        <v>131</v>
      </c>
      <c r="C8" s="131"/>
      <c r="D8" s="132">
        <v>17000</v>
      </c>
      <c r="E8" s="133"/>
    </row>
    <row r="9" spans="1:5" x14ac:dyDescent="0.15">
      <c r="A9" s="100" t="s">
        <v>6</v>
      </c>
      <c r="B9" s="100" t="s">
        <v>14</v>
      </c>
      <c r="C9" s="100" t="s">
        <v>15</v>
      </c>
      <c r="D9" s="120"/>
      <c r="E9" s="121">
        <v>23000</v>
      </c>
    </row>
    <row r="10" spans="1:5" x14ac:dyDescent="0.15">
      <c r="A10" s="104"/>
      <c r="B10" s="129" t="s">
        <v>132</v>
      </c>
      <c r="C10" s="131"/>
      <c r="D10" s="132"/>
      <c r="E10" s="133">
        <v>23000</v>
      </c>
    </row>
    <row r="11" spans="1:5" x14ac:dyDescent="0.15">
      <c r="A11" s="104"/>
      <c r="B11" s="100" t="s">
        <v>149</v>
      </c>
      <c r="C11" s="100" t="s">
        <v>10</v>
      </c>
      <c r="D11" s="120"/>
      <c r="E11" s="121">
        <v>20497</v>
      </c>
    </row>
    <row r="12" spans="1:5" x14ac:dyDescent="0.15">
      <c r="A12" s="104"/>
      <c r="B12" s="104"/>
      <c r="C12" s="105" t="s">
        <v>302</v>
      </c>
      <c r="D12" s="122"/>
      <c r="E12" s="123">
        <v>132070</v>
      </c>
    </row>
    <row r="13" spans="1:5" x14ac:dyDescent="0.15">
      <c r="A13" s="104"/>
      <c r="B13" s="104"/>
      <c r="C13" s="105" t="s">
        <v>328</v>
      </c>
      <c r="D13" s="122"/>
      <c r="E13" s="123">
        <v>7800</v>
      </c>
    </row>
    <row r="14" spans="1:5" x14ac:dyDescent="0.15">
      <c r="A14" s="104"/>
      <c r="B14" s="129" t="s">
        <v>157</v>
      </c>
      <c r="C14" s="131"/>
      <c r="D14" s="132"/>
      <c r="E14" s="133">
        <v>160367</v>
      </c>
    </row>
    <row r="15" spans="1:5" x14ac:dyDescent="0.15">
      <c r="A15" s="104"/>
      <c r="B15" s="100" t="s">
        <v>148</v>
      </c>
      <c r="C15" s="100" t="s">
        <v>7</v>
      </c>
      <c r="D15" s="120"/>
      <c r="E15" s="121">
        <v>1000</v>
      </c>
    </row>
    <row r="16" spans="1:5" x14ac:dyDescent="0.15">
      <c r="A16" s="104"/>
      <c r="B16" s="104"/>
      <c r="C16" s="105" t="s">
        <v>8</v>
      </c>
      <c r="D16" s="122"/>
      <c r="E16" s="123">
        <v>2000</v>
      </c>
    </row>
    <row r="17" spans="1:5" x14ac:dyDescent="0.15">
      <c r="A17" s="104"/>
      <c r="B17" s="104"/>
      <c r="C17" s="105" t="s">
        <v>13</v>
      </c>
      <c r="D17" s="122"/>
      <c r="E17" s="123">
        <v>1000</v>
      </c>
    </row>
    <row r="18" spans="1:5" x14ac:dyDescent="0.15">
      <c r="A18" s="104"/>
      <c r="B18" s="129" t="s">
        <v>158</v>
      </c>
      <c r="C18" s="131"/>
      <c r="D18" s="132"/>
      <c r="E18" s="133">
        <v>4000</v>
      </c>
    </row>
    <row r="19" spans="1:5" x14ac:dyDescent="0.15">
      <c r="A19" s="104"/>
      <c r="B19" s="100" t="s">
        <v>212</v>
      </c>
      <c r="C19" s="100" t="s">
        <v>115</v>
      </c>
      <c r="D19" s="120"/>
      <c r="E19" s="121">
        <v>110</v>
      </c>
    </row>
    <row r="20" spans="1:5" x14ac:dyDescent="0.15">
      <c r="A20" s="104"/>
      <c r="B20" s="129" t="s">
        <v>213</v>
      </c>
      <c r="C20" s="131"/>
      <c r="D20" s="132"/>
      <c r="E20" s="133">
        <v>110</v>
      </c>
    </row>
    <row r="21" spans="1:5" x14ac:dyDescent="0.15">
      <c r="A21" s="104"/>
      <c r="B21" s="100" t="s">
        <v>153</v>
      </c>
      <c r="C21" s="100" t="s">
        <v>20</v>
      </c>
      <c r="D21" s="120"/>
      <c r="E21" s="121">
        <v>32244</v>
      </c>
    </row>
    <row r="22" spans="1:5" x14ac:dyDescent="0.15">
      <c r="A22" s="104"/>
      <c r="B22" s="129" t="s">
        <v>161</v>
      </c>
      <c r="C22" s="131"/>
      <c r="D22" s="132"/>
      <c r="E22" s="133">
        <v>32244</v>
      </c>
    </row>
    <row r="23" spans="1:5" x14ac:dyDescent="0.15">
      <c r="A23" s="104"/>
      <c r="B23" s="100" t="s">
        <v>155</v>
      </c>
      <c r="C23" s="100" t="s">
        <v>321</v>
      </c>
      <c r="D23" s="120"/>
      <c r="E23" s="121">
        <v>40000</v>
      </c>
    </row>
    <row r="24" spans="1:5" x14ac:dyDescent="0.15">
      <c r="A24" s="104"/>
      <c r="B24" s="104"/>
      <c r="C24" s="105" t="s">
        <v>295</v>
      </c>
      <c r="D24" s="122"/>
      <c r="E24" s="123">
        <v>5000</v>
      </c>
    </row>
    <row r="25" spans="1:5" x14ac:dyDescent="0.15">
      <c r="A25" s="104"/>
      <c r="B25" s="104"/>
      <c r="C25" s="105" t="s">
        <v>173</v>
      </c>
      <c r="D25" s="122"/>
      <c r="E25" s="123">
        <v>12000</v>
      </c>
    </row>
    <row r="26" spans="1:5" x14ac:dyDescent="0.15">
      <c r="A26" s="104"/>
      <c r="B26" s="104"/>
      <c r="C26" s="105" t="s">
        <v>298</v>
      </c>
      <c r="D26" s="122"/>
      <c r="E26" s="123">
        <v>25211</v>
      </c>
    </row>
    <row r="27" spans="1:5" x14ac:dyDescent="0.15">
      <c r="A27" s="104"/>
      <c r="B27" s="104"/>
      <c r="C27" s="105" t="s">
        <v>336</v>
      </c>
      <c r="D27" s="122"/>
      <c r="E27" s="123">
        <v>340</v>
      </c>
    </row>
    <row r="28" spans="1:5" x14ac:dyDescent="0.15">
      <c r="A28" s="104"/>
      <c r="B28" s="129" t="s">
        <v>159</v>
      </c>
      <c r="C28" s="131"/>
      <c r="D28" s="132"/>
      <c r="E28" s="133">
        <v>82551</v>
      </c>
    </row>
    <row r="29" spans="1:5" x14ac:dyDescent="0.15">
      <c r="A29" s="106" t="s">
        <v>129</v>
      </c>
      <c r="B29" s="107"/>
      <c r="C29" s="107"/>
      <c r="D29" s="124">
        <v>57200</v>
      </c>
      <c r="E29" s="125">
        <v>302272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D25" sqref="D25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287</v>
      </c>
      <c r="B1" s="149"/>
      <c r="C1" s="149"/>
      <c r="D1" s="149"/>
      <c r="E1" s="149"/>
      <c r="F1" s="149"/>
      <c r="G1" s="149"/>
      <c r="H1" s="149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 x14ac:dyDescent="0.15">
      <c r="A5" s="150" t="s">
        <v>25</v>
      </c>
      <c r="B5" s="150"/>
      <c r="C5" s="150"/>
      <c r="D5" s="150"/>
      <c r="E5" s="150" t="s">
        <v>26</v>
      </c>
      <c r="F5" s="150"/>
      <c r="G5" s="150"/>
      <c r="H5" s="150"/>
    </row>
    <row r="6" spans="1:8" x14ac:dyDescent="0.15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 x14ac:dyDescent="0.15">
      <c r="A7" s="26" t="s">
        <v>31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32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33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37</v>
      </c>
      <c r="B10" s="135">
        <v>80250</v>
      </c>
      <c r="C10" s="32" t="e">
        <f>SUM(C11:C12)</f>
        <v>#REF!</v>
      </c>
      <c r="D10" s="33"/>
      <c r="E10" s="31" t="s">
        <v>39</v>
      </c>
      <c r="F10" s="135">
        <v>644110</v>
      </c>
      <c r="G10" s="32" t="e">
        <f>SUM(G11:G14)</f>
        <v>#REF!</v>
      </c>
      <c r="H10" s="31"/>
    </row>
    <row r="11" spans="1:8" x14ac:dyDescent="0.15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17000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160367</v>
      </c>
      <c r="H11" s="39"/>
    </row>
    <row r="12" spans="1:8" x14ac:dyDescent="0.15">
      <c r="A12" s="35" t="s">
        <v>40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138</v>
      </c>
      <c r="E12" s="35" t="s">
        <v>43</v>
      </c>
      <c r="F12" s="37">
        <v>34110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42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139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4000</v>
      </c>
      <c r="H13" s="39"/>
    </row>
    <row r="14" spans="1:8" x14ac:dyDescent="0.15">
      <c r="A14" s="40"/>
      <c r="B14" s="41"/>
      <c r="C14" s="41"/>
      <c r="D14" s="40"/>
      <c r="E14" s="35" t="s">
        <v>140</v>
      </c>
      <c r="F14" s="37">
        <v>10000</v>
      </c>
      <c r="G14" s="37">
        <f>GETPIVOTDATA("支出の部",'収支表示（集計）'!$A$3,"収支","支出","科目","04.活動費④諸経費")</f>
        <v>110</v>
      </c>
      <c r="H14" s="39"/>
    </row>
    <row r="15" spans="1:8" x14ac:dyDescent="0.15">
      <c r="A15" s="40"/>
      <c r="B15" s="41"/>
      <c r="C15" s="41"/>
      <c r="D15" s="40"/>
      <c r="E15" s="31" t="s">
        <v>45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32244</v>
      </c>
      <c r="H16" s="33" t="s">
        <v>141</v>
      </c>
    </row>
    <row r="17" spans="1:8" x14ac:dyDescent="0.15">
      <c r="A17" s="40"/>
      <c r="B17" s="41"/>
      <c r="C17" s="41"/>
      <c r="D17" s="40"/>
      <c r="E17" s="31" t="s">
        <v>47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82551</v>
      </c>
      <c r="H18" s="40"/>
    </row>
    <row r="19" spans="1:8" x14ac:dyDescent="0.15">
      <c r="A19" s="40"/>
      <c r="B19" s="41"/>
      <c r="C19" s="41"/>
      <c r="D19" s="40"/>
      <c r="E19" s="31" t="s">
        <v>49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50</v>
      </c>
      <c r="F20" s="32">
        <v>10000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51</v>
      </c>
      <c r="B21" s="43">
        <v>936050</v>
      </c>
      <c r="C21" s="44" t="e">
        <f>SUM(C7:C10)+C13</f>
        <v>#REF!</v>
      </c>
      <c r="D21" s="45"/>
      <c r="E21" s="42" t="s">
        <v>52</v>
      </c>
      <c r="F21" s="43">
        <v>969990</v>
      </c>
      <c r="G21" s="44" t="e">
        <f>SUM(G7:G10)+SUM(G15:G20)</f>
        <v>#REF!</v>
      </c>
      <c r="H21" s="45"/>
    </row>
    <row r="22" spans="1:8" x14ac:dyDescent="0.15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 t="e">
        <f>G23-G21</f>
        <v>#REF!</v>
      </c>
      <c r="H22" s="45"/>
    </row>
    <row r="23" spans="1:8" x14ac:dyDescent="0.15">
      <c r="A23" s="42" t="s">
        <v>55</v>
      </c>
      <c r="B23" s="44">
        <v>2380573</v>
      </c>
      <c r="C23" s="44" t="e">
        <f>SUM(C21:C22)</f>
        <v>#REF!</v>
      </c>
      <c r="D23" s="45"/>
      <c r="E23" s="42" t="s">
        <v>56</v>
      </c>
      <c r="F23" s="43">
        <v>2364324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290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 x14ac:dyDescent="0.15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291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zoomScaleNormal="80" workbookViewId="0">
      <selection activeCell="H23" sqref="H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285</v>
      </c>
      <c r="B1" s="149"/>
      <c r="C1" s="149"/>
      <c r="D1" s="149"/>
      <c r="E1" s="149"/>
      <c r="F1" s="149"/>
      <c r="G1" s="149"/>
      <c r="H1" s="149"/>
    </row>
    <row r="2" spans="1:8" x14ac:dyDescent="0.15">
      <c r="A2" s="55" t="s">
        <v>286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 x14ac:dyDescent="0.15">
      <c r="A3" s="151" t="s">
        <v>64</v>
      </c>
      <c r="B3" s="151"/>
      <c r="C3" s="151"/>
      <c r="D3" s="151"/>
      <c r="E3" s="151" t="s">
        <v>65</v>
      </c>
      <c r="F3" s="151"/>
      <c r="G3" s="151"/>
      <c r="H3" s="151"/>
    </row>
    <row r="4" spans="1:8" ht="14.25" thickBot="1" x14ac:dyDescent="0.2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 x14ac:dyDescent="0.15">
      <c r="A5" s="26" t="s">
        <v>31</v>
      </c>
      <c r="B5" s="28" t="e">
        <f>今期決算書!C7</f>
        <v>#REF!</v>
      </c>
      <c r="C5" s="58">
        <v>500000</v>
      </c>
      <c r="D5" s="29" t="s">
        <v>71</v>
      </c>
      <c r="E5" s="29" t="s">
        <v>32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33</v>
      </c>
      <c r="B6" s="32" t="e">
        <f>今期決算書!C8</f>
        <v>#REF!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37</v>
      </c>
      <c r="B8" s="32" t="e">
        <f>今期決算書!C10</f>
        <v>#REF!</v>
      </c>
      <c r="C8" s="32">
        <f>C9+C10</f>
        <v>80250</v>
      </c>
      <c r="D8" s="31"/>
      <c r="E8" s="31" t="s">
        <v>39</v>
      </c>
      <c r="F8" s="32" t="e">
        <f>今期決算書!G10</f>
        <v>#REF!</v>
      </c>
      <c r="G8" s="32">
        <f>SUM(G9:G12)</f>
        <v>644110</v>
      </c>
      <c r="H8" s="31"/>
    </row>
    <row r="9" spans="1:8" x14ac:dyDescent="0.15">
      <c r="A9" s="35" t="s">
        <v>169</v>
      </c>
      <c r="B9" s="60">
        <f>今期決算書!C11</f>
        <v>17000</v>
      </c>
      <c r="C9" s="36">
        <v>80000</v>
      </c>
      <c r="D9" s="35" t="s">
        <v>72</v>
      </c>
      <c r="E9" s="35" t="s">
        <v>41</v>
      </c>
      <c r="F9" s="60">
        <f>今期決算書!G11</f>
        <v>160367</v>
      </c>
      <c r="G9" s="36">
        <f>'【行事予算案（入力）】）'!J12</f>
        <v>590000</v>
      </c>
      <c r="H9" s="35" t="s">
        <v>73</v>
      </c>
    </row>
    <row r="10" spans="1:8" x14ac:dyDescent="0.15">
      <c r="A10" s="35" t="s">
        <v>40</v>
      </c>
      <c r="B10" s="60" t="e">
        <f>今期決算書!C12</f>
        <v>#REF!</v>
      </c>
      <c r="C10" s="60">
        <v>250</v>
      </c>
      <c r="D10" s="35" t="s">
        <v>74</v>
      </c>
      <c r="E10" s="35" t="s">
        <v>43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42</v>
      </c>
      <c r="B11" s="61" t="e">
        <f>今期決算書!C13</f>
        <v>#REF!</v>
      </c>
      <c r="C11" s="61">
        <v>150000</v>
      </c>
      <c r="D11" s="62" t="s">
        <v>75</v>
      </c>
      <c r="E11" s="35" t="s">
        <v>44</v>
      </c>
      <c r="F11" s="60">
        <f>今期決算書!G13</f>
        <v>4000</v>
      </c>
      <c r="G11" s="60">
        <v>10000</v>
      </c>
      <c r="H11" s="35"/>
    </row>
    <row r="12" spans="1:8" x14ac:dyDescent="0.15">
      <c r="A12" s="63"/>
      <c r="B12" s="32"/>
      <c r="C12" s="64"/>
      <c r="D12" s="63"/>
      <c r="E12" s="35" t="s">
        <v>140</v>
      </c>
      <c r="F12" s="60">
        <f>今期決算書!G14</f>
        <v>110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45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46</v>
      </c>
      <c r="F14" s="32">
        <f>今期決算書!G16</f>
        <v>32244</v>
      </c>
      <c r="G14" s="32">
        <v>30000</v>
      </c>
      <c r="H14" s="63" t="s">
        <v>133</v>
      </c>
    </row>
    <row r="15" spans="1:8" x14ac:dyDescent="0.15">
      <c r="A15" s="63"/>
      <c r="B15" s="32"/>
      <c r="C15" s="64"/>
      <c r="D15" s="63"/>
      <c r="E15" s="31" t="s">
        <v>47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48</v>
      </c>
      <c r="F16" s="32">
        <f>今期決算書!G18</f>
        <v>82551</v>
      </c>
      <c r="G16" s="32">
        <f>'【行事予算案（入力）】）'!J16</f>
        <v>170000</v>
      </c>
      <c r="H16" s="63" t="s">
        <v>134</v>
      </c>
    </row>
    <row r="17" spans="1:12" x14ac:dyDescent="0.15">
      <c r="A17" s="63"/>
      <c r="B17" s="32"/>
      <c r="C17" s="64"/>
      <c r="D17" s="63"/>
      <c r="E17" s="31" t="s">
        <v>49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50</v>
      </c>
      <c r="F18" s="32" t="e">
        <f>今期決算書!G20</f>
        <v>#REF!</v>
      </c>
      <c r="G18" s="32">
        <v>10000</v>
      </c>
      <c r="H18" s="63"/>
    </row>
    <row r="19" spans="1:12" ht="14.25" thickBot="1" x14ac:dyDescent="0.2">
      <c r="A19" s="42" t="s">
        <v>51</v>
      </c>
      <c r="B19" s="44" t="e">
        <f>今期決算書!C21</f>
        <v>#REF!</v>
      </c>
      <c r="C19" s="44">
        <f>SUM(C5:C8)+C11</f>
        <v>936050</v>
      </c>
      <c r="D19" s="42"/>
      <c r="E19" s="42" t="s">
        <v>52</v>
      </c>
      <c r="F19" s="44" t="e">
        <f>今期決算書!G21</f>
        <v>#REF!</v>
      </c>
      <c r="G19" s="43">
        <f>SUM(G5:G8)+SUM(G13:G18)</f>
        <v>969990</v>
      </c>
      <c r="H19" s="42"/>
    </row>
    <row r="20" spans="1:12" ht="14.25" thickBot="1" x14ac:dyDescent="0.2">
      <c r="A20" s="42" t="s">
        <v>53</v>
      </c>
      <c r="B20" s="44">
        <f>今期決算書!C22</f>
        <v>1444523</v>
      </c>
      <c r="C20" s="44" t="e">
        <f>今期決算書!G22</f>
        <v>#REF!</v>
      </c>
      <c r="D20" s="42"/>
      <c r="E20" s="42" t="s">
        <v>54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55</v>
      </c>
      <c r="B21" s="44" t="e">
        <f>今期決算書!C23</f>
        <v>#REF!</v>
      </c>
      <c r="C21" s="44" t="e">
        <f>SUM(C19:C20)</f>
        <v>#REF!</v>
      </c>
      <c r="D21" s="42"/>
      <c r="E21" s="42" t="s">
        <v>56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B1" zoomScale="120" zoomScaleSheetLayoutView="120" workbookViewId="0">
      <selection activeCell="N14" sqref="N14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52"/>
      <c r="E1" s="152"/>
      <c r="F1" s="56"/>
      <c r="G1" s="56"/>
      <c r="H1" s="56"/>
      <c r="I1" s="56"/>
      <c r="J1" s="152" t="s">
        <v>76</v>
      </c>
      <c r="K1" s="152"/>
      <c r="L1" s="152" t="s">
        <v>77</v>
      </c>
      <c r="M1" s="152"/>
      <c r="N1" s="152" t="s">
        <v>78</v>
      </c>
      <c r="O1" s="152"/>
    </row>
    <row r="2" spans="1:15" x14ac:dyDescent="0.15">
      <c r="A2" s="56" t="s">
        <v>71</v>
      </c>
      <c r="B2" s="56" t="s">
        <v>79</v>
      </c>
      <c r="C2" s="56" t="s">
        <v>166</v>
      </c>
      <c r="D2" s="69">
        <v>250000</v>
      </c>
      <c r="E2" s="69" t="s">
        <v>80</v>
      </c>
      <c r="F2" s="56"/>
      <c r="G2" s="56" t="s">
        <v>73</v>
      </c>
      <c r="H2" s="56" t="s">
        <v>81</v>
      </c>
      <c r="I2" s="56" t="s">
        <v>82</v>
      </c>
      <c r="J2" s="138">
        <v>20000</v>
      </c>
      <c r="K2" s="69" t="s">
        <v>83</v>
      </c>
      <c r="L2" s="70">
        <v>14036</v>
      </c>
      <c r="M2" s="69" t="s">
        <v>84</v>
      </c>
      <c r="N2" s="69">
        <v>20000</v>
      </c>
      <c r="O2" s="69" t="s">
        <v>85</v>
      </c>
    </row>
    <row r="3" spans="1:15" x14ac:dyDescent="0.15">
      <c r="A3" s="71"/>
      <c r="B3" s="127"/>
      <c r="C3" s="127" t="s">
        <v>165</v>
      </c>
      <c r="D3" s="128">
        <v>250000</v>
      </c>
      <c r="E3" s="128" t="s">
        <v>80</v>
      </c>
      <c r="F3" s="56"/>
      <c r="G3" s="71"/>
      <c r="H3" s="56"/>
      <c r="I3" s="56" t="s">
        <v>86</v>
      </c>
      <c r="J3" s="138">
        <v>130000</v>
      </c>
      <c r="K3" s="69" t="s">
        <v>83</v>
      </c>
      <c r="L3" s="70">
        <v>115640</v>
      </c>
      <c r="M3" s="69" t="s">
        <v>84</v>
      </c>
      <c r="N3" s="69">
        <v>130000</v>
      </c>
      <c r="O3" s="69" t="s">
        <v>85</v>
      </c>
    </row>
    <row r="4" spans="1:15" x14ac:dyDescent="0.15">
      <c r="A4" s="71"/>
      <c r="B4" s="56"/>
      <c r="C4" s="56"/>
      <c r="D4" s="69">
        <v>500000</v>
      </c>
      <c r="E4" s="69" t="s">
        <v>145</v>
      </c>
      <c r="F4" s="56"/>
      <c r="G4" s="71"/>
      <c r="H4" s="56"/>
      <c r="I4" s="56" t="s">
        <v>87</v>
      </c>
      <c r="J4" s="138">
        <v>60000</v>
      </c>
      <c r="K4" s="69" t="s">
        <v>83</v>
      </c>
      <c r="L4" s="70">
        <v>50718</v>
      </c>
      <c r="M4" s="69" t="s">
        <v>84</v>
      </c>
      <c r="N4" s="69">
        <v>60000</v>
      </c>
      <c r="O4" s="69" t="s">
        <v>85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89</v>
      </c>
      <c r="J5" s="138">
        <v>80000</v>
      </c>
      <c r="K5" s="69" t="s">
        <v>83</v>
      </c>
      <c r="L5" s="70">
        <v>75824</v>
      </c>
      <c r="M5" s="69" t="s">
        <v>84</v>
      </c>
      <c r="N5" s="69">
        <v>80000</v>
      </c>
      <c r="O5" s="69" t="s">
        <v>85</v>
      </c>
    </row>
    <row r="6" spans="1:15" x14ac:dyDescent="0.15">
      <c r="A6" s="56" t="s">
        <v>72</v>
      </c>
      <c r="B6" s="56" t="s">
        <v>170</v>
      </c>
      <c r="C6" s="114" t="s">
        <v>167</v>
      </c>
      <c r="D6" s="69">
        <v>66000</v>
      </c>
      <c r="E6" s="69" t="s">
        <v>80</v>
      </c>
      <c r="F6" s="56"/>
      <c r="G6" s="71"/>
      <c r="H6" s="56"/>
      <c r="I6" s="56" t="s">
        <v>91</v>
      </c>
      <c r="J6" s="138">
        <v>70000</v>
      </c>
      <c r="K6" s="69" t="s">
        <v>83</v>
      </c>
      <c r="L6" s="70">
        <v>42498</v>
      </c>
      <c r="M6" s="69" t="s">
        <v>84</v>
      </c>
      <c r="N6" s="69">
        <v>70000</v>
      </c>
      <c r="O6" s="69" t="s">
        <v>85</v>
      </c>
    </row>
    <row r="7" spans="1:15" x14ac:dyDescent="0.15">
      <c r="A7" s="71"/>
      <c r="B7" s="72" t="s">
        <v>88</v>
      </c>
      <c r="C7" s="72"/>
      <c r="D7" s="73">
        <v>14000</v>
      </c>
      <c r="E7" s="73" t="s">
        <v>80</v>
      </c>
      <c r="F7" s="56"/>
      <c r="G7" s="71"/>
      <c r="H7" s="56"/>
      <c r="I7" s="56" t="s">
        <v>93</v>
      </c>
      <c r="J7" s="138">
        <v>50000</v>
      </c>
      <c r="K7" s="69" t="s">
        <v>83</v>
      </c>
      <c r="L7" s="70">
        <v>51748</v>
      </c>
      <c r="M7" s="69" t="s">
        <v>84</v>
      </c>
      <c r="N7" s="69">
        <v>50000</v>
      </c>
      <c r="O7" s="69" t="s">
        <v>85</v>
      </c>
    </row>
    <row r="8" spans="1:15" x14ac:dyDescent="0.15">
      <c r="A8" s="71"/>
      <c r="B8" s="56" t="s">
        <v>90</v>
      </c>
      <c r="C8" s="57"/>
      <c r="D8" s="69">
        <f>SUM(D6:D7)</f>
        <v>80000</v>
      </c>
      <c r="E8" s="69" t="s">
        <v>80</v>
      </c>
      <c r="F8" s="56"/>
      <c r="G8" s="71"/>
      <c r="H8" s="56"/>
      <c r="I8" s="56" t="s">
        <v>143</v>
      </c>
      <c r="J8" s="138">
        <v>20000</v>
      </c>
      <c r="K8" s="69" t="s">
        <v>83</v>
      </c>
      <c r="L8" s="70">
        <v>16240</v>
      </c>
      <c r="M8" s="69" t="s">
        <v>84</v>
      </c>
      <c r="N8" s="69">
        <v>20000</v>
      </c>
      <c r="O8" s="69" t="s">
        <v>85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142</v>
      </c>
      <c r="J9" s="138">
        <v>45000</v>
      </c>
      <c r="K9" s="69" t="s">
        <v>83</v>
      </c>
      <c r="L9" s="70">
        <v>42893</v>
      </c>
      <c r="M9" s="69" t="s">
        <v>84</v>
      </c>
      <c r="N9" s="69">
        <v>45000</v>
      </c>
      <c r="O9" s="69" t="s">
        <v>85</v>
      </c>
    </row>
    <row r="10" spans="1:15" x14ac:dyDescent="0.15">
      <c r="A10" s="56" t="s">
        <v>75</v>
      </c>
      <c r="B10" s="56" t="s">
        <v>42</v>
      </c>
      <c r="C10" s="56" t="s">
        <v>92</v>
      </c>
      <c r="D10" s="69">
        <v>150000</v>
      </c>
      <c r="E10" s="69" t="s">
        <v>80</v>
      </c>
      <c r="F10" s="56"/>
      <c r="G10" s="71"/>
      <c r="H10" s="56"/>
      <c r="I10" s="56" t="s">
        <v>94</v>
      </c>
      <c r="J10" s="138">
        <v>105000</v>
      </c>
      <c r="K10" s="69" t="s">
        <v>83</v>
      </c>
      <c r="L10" s="70">
        <v>103351</v>
      </c>
      <c r="M10" s="69" t="s">
        <v>84</v>
      </c>
      <c r="N10" s="69">
        <v>105000</v>
      </c>
      <c r="O10" s="69" t="s">
        <v>85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72" t="s">
        <v>282</v>
      </c>
      <c r="J11" s="139">
        <v>10000</v>
      </c>
      <c r="K11" s="73" t="s">
        <v>83</v>
      </c>
      <c r="L11" s="75">
        <v>10861</v>
      </c>
      <c r="M11" s="73" t="s">
        <v>84</v>
      </c>
      <c r="N11" s="73">
        <v>10000</v>
      </c>
      <c r="O11" s="73" t="s">
        <v>85</v>
      </c>
    </row>
    <row r="12" spans="1:15" x14ac:dyDescent="0.15">
      <c r="A12" s="56" t="s">
        <v>136</v>
      </c>
      <c r="B12" s="72" t="s">
        <v>137</v>
      </c>
      <c r="C12" s="72"/>
      <c r="D12" s="73">
        <v>50000</v>
      </c>
      <c r="E12" s="73" t="s">
        <v>80</v>
      </c>
      <c r="F12" s="56"/>
      <c r="G12" s="56"/>
      <c r="H12" s="56"/>
      <c r="I12" s="56" t="s">
        <v>90</v>
      </c>
      <c r="J12" s="138">
        <f>SUM(J2:J11)</f>
        <v>590000</v>
      </c>
      <c r="K12" s="69" t="s">
        <v>83</v>
      </c>
      <c r="L12" s="70">
        <f>SUM(L2:L11)</f>
        <v>523809</v>
      </c>
      <c r="M12" s="69" t="s">
        <v>84</v>
      </c>
      <c r="N12" s="69">
        <v>590000</v>
      </c>
      <c r="O12" s="69" t="s">
        <v>85</v>
      </c>
    </row>
    <row r="13" spans="1:15" x14ac:dyDescent="0.15">
      <c r="A13" s="71"/>
      <c r="B13" s="56" t="s">
        <v>90</v>
      </c>
      <c r="C13" s="57"/>
      <c r="D13" s="69">
        <f>SUM(D12:D12)</f>
        <v>50000</v>
      </c>
      <c r="E13" s="69" t="s">
        <v>80</v>
      </c>
      <c r="F13" s="56"/>
      <c r="G13" s="56" t="s">
        <v>135</v>
      </c>
      <c r="H13" s="56" t="s">
        <v>48</v>
      </c>
      <c r="I13" s="56"/>
      <c r="J13" s="70"/>
      <c r="K13" s="56"/>
      <c r="L13" s="56"/>
      <c r="M13" s="56"/>
      <c r="N13" s="56"/>
      <c r="O13" s="56"/>
    </row>
    <row r="14" spans="1:15" x14ac:dyDescent="0.15">
      <c r="A14" s="71"/>
      <c r="B14" s="74"/>
      <c r="C14" s="74"/>
      <c r="D14" s="76"/>
      <c r="E14" s="74"/>
      <c r="F14" s="56"/>
      <c r="G14" s="56"/>
      <c r="H14" s="56"/>
      <c r="I14" s="126" t="s">
        <v>160</v>
      </c>
      <c r="J14" s="138">
        <v>130000</v>
      </c>
      <c r="K14" s="56" t="s">
        <v>80</v>
      </c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72" t="s">
        <v>95</v>
      </c>
      <c r="J15" s="140">
        <v>40000</v>
      </c>
      <c r="K15" s="72" t="s">
        <v>80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56" t="s">
        <v>90</v>
      </c>
      <c r="J16" s="138">
        <f>SUM(J14:J15)</f>
        <v>170000</v>
      </c>
      <c r="K16" s="56" t="s">
        <v>80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</row>
    <row r="18" spans="1:15" x14ac:dyDescent="0.15">
      <c r="A18" s="74"/>
      <c r="B18" s="74"/>
      <c r="C18" s="74"/>
      <c r="D18" s="74"/>
      <c r="E18" s="74"/>
      <c r="I18" s="56"/>
      <c r="J18" s="56"/>
      <c r="K18" s="56"/>
      <c r="L18" s="56"/>
      <c r="M18" s="56"/>
      <c r="N18" s="56"/>
      <c r="O18" s="56"/>
    </row>
    <row r="19" spans="1:15" x14ac:dyDescent="0.15">
      <c r="A19" s="74"/>
      <c r="B19" s="77"/>
      <c r="C19" s="77"/>
      <c r="D19" s="77"/>
      <c r="E19" s="77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49" t="s">
        <v>283</v>
      </c>
      <c r="B1" s="149"/>
      <c r="C1" s="149"/>
      <c r="D1" s="149"/>
      <c r="E1" s="149"/>
      <c r="F1" s="149"/>
    </row>
    <row r="2" spans="1:6" x14ac:dyDescent="0.15">
      <c r="A2" s="21"/>
    </row>
    <row r="3" spans="1:6" x14ac:dyDescent="0.15">
      <c r="A3" s="23" t="s">
        <v>284</v>
      </c>
    </row>
    <row r="4" spans="1:6" x14ac:dyDescent="0.15">
      <c r="A4" s="21"/>
      <c r="B4" s="22"/>
      <c r="C4" s="22"/>
      <c r="D4" s="22"/>
      <c r="E4" s="22"/>
      <c r="F4" s="24" t="s">
        <v>24</v>
      </c>
    </row>
    <row r="5" spans="1:6" ht="12.75" customHeight="1" x14ac:dyDescent="0.15">
      <c r="A5" s="153" t="s">
        <v>96</v>
      </c>
      <c r="B5" s="153"/>
      <c r="C5" s="153"/>
      <c r="D5" s="153" t="s">
        <v>97</v>
      </c>
      <c r="E5" s="153"/>
      <c r="F5" s="153"/>
    </row>
    <row r="6" spans="1:6" ht="12.75" customHeight="1" x14ac:dyDescent="0.15">
      <c r="A6" s="153" t="s">
        <v>27</v>
      </c>
      <c r="B6" s="153"/>
      <c r="C6" s="78" t="s">
        <v>98</v>
      </c>
      <c r="D6" s="153" t="s">
        <v>27</v>
      </c>
      <c r="E6" s="153"/>
      <c r="F6" s="78" t="s">
        <v>98</v>
      </c>
    </row>
    <row r="7" spans="1:6" x14ac:dyDescent="0.15">
      <c r="A7" s="79" t="s">
        <v>99</v>
      </c>
      <c r="B7" s="80" t="s">
        <v>100</v>
      </c>
      <c r="C7" s="81">
        <v>1279887</v>
      </c>
      <c r="D7" s="80" t="s">
        <v>101</v>
      </c>
      <c r="E7" s="80" t="s">
        <v>101</v>
      </c>
      <c r="F7" s="82">
        <v>0</v>
      </c>
    </row>
    <row r="8" spans="1:6" x14ac:dyDescent="0.15">
      <c r="A8" s="83"/>
      <c r="B8" s="84" t="s">
        <v>102</v>
      </c>
      <c r="C8" s="85">
        <v>164636</v>
      </c>
      <c r="D8" s="84" t="s">
        <v>103</v>
      </c>
      <c r="E8" s="84" t="s">
        <v>103</v>
      </c>
      <c r="F8" s="85">
        <v>0</v>
      </c>
    </row>
    <row r="9" spans="1:6" x14ac:dyDescent="0.15">
      <c r="A9" s="83"/>
      <c r="B9" s="84" t="s">
        <v>104</v>
      </c>
      <c r="C9" s="85">
        <f>SUM(C7:C8)</f>
        <v>1444523</v>
      </c>
      <c r="D9" s="84" t="s">
        <v>105</v>
      </c>
      <c r="E9" s="84" t="s">
        <v>106</v>
      </c>
      <c r="F9" s="85">
        <v>0</v>
      </c>
    </row>
    <row r="10" spans="1:6" x14ac:dyDescent="0.15">
      <c r="A10" s="83"/>
      <c r="B10" s="83"/>
      <c r="C10" s="85"/>
      <c r="D10" s="86" t="s">
        <v>107</v>
      </c>
      <c r="E10" s="86" t="s">
        <v>108</v>
      </c>
      <c r="F10" s="85">
        <v>0</v>
      </c>
    </row>
    <row r="11" spans="1:6" x14ac:dyDescent="0.15">
      <c r="A11" s="86" t="s">
        <v>109</v>
      </c>
      <c r="B11" s="83" t="s">
        <v>168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110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111</v>
      </c>
      <c r="E16" s="92"/>
      <c r="F16" s="93" t="e">
        <f>今期決算書!G22</f>
        <v>#REF!</v>
      </c>
    </row>
    <row r="17" spans="1:6" ht="12.75" customHeight="1" x14ac:dyDescent="0.15">
      <c r="A17" s="153" t="s">
        <v>112</v>
      </c>
      <c r="B17" s="153"/>
      <c r="C17" s="93">
        <f>C9+C11+C12</f>
        <v>1444523</v>
      </c>
      <c r="D17" s="153" t="s">
        <v>112</v>
      </c>
      <c r="E17" s="153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8"/>
  <sheetViews>
    <sheetView view="pageBreakPreview" topLeftCell="A85" zoomScale="90" zoomScaleSheetLayoutView="90" workbookViewId="0">
      <selection activeCell="C103" sqref="C103:D103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171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42481</v>
      </c>
      <c r="B3" s="4" t="s">
        <v>6</v>
      </c>
      <c r="C3" s="5" t="s">
        <v>148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42487</v>
      </c>
      <c r="B4" s="4" t="s">
        <v>5</v>
      </c>
      <c r="C4" s="5" t="s">
        <v>265</v>
      </c>
      <c r="D4" s="5" t="s">
        <v>266</v>
      </c>
      <c r="E4" s="5" t="s">
        <v>172</v>
      </c>
      <c r="F4" s="6">
        <v>4000</v>
      </c>
      <c r="G4" s="6"/>
    </row>
    <row r="5" spans="1:7" x14ac:dyDescent="0.15">
      <c r="A5" s="134">
        <v>42497</v>
      </c>
      <c r="B5" s="4" t="s">
        <v>6</v>
      </c>
      <c r="C5" s="5" t="s">
        <v>148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4">
        <v>42478</v>
      </c>
      <c r="B6" s="4" t="s">
        <v>6</v>
      </c>
      <c r="C6" s="5" t="s">
        <v>155</v>
      </c>
      <c r="D6" s="5" t="s">
        <v>176</v>
      </c>
      <c r="E6" s="5" t="s">
        <v>176</v>
      </c>
      <c r="F6" s="6"/>
      <c r="G6" s="6">
        <v>5000</v>
      </c>
    </row>
    <row r="7" spans="1:7" x14ac:dyDescent="0.15">
      <c r="A7" s="134">
        <v>42498</v>
      </c>
      <c r="B7" s="4" t="s">
        <v>6</v>
      </c>
      <c r="C7" s="5" t="s">
        <v>155</v>
      </c>
      <c r="D7" s="5" t="s">
        <v>174</v>
      </c>
      <c r="E7" s="5" t="s">
        <v>175</v>
      </c>
      <c r="F7" s="6"/>
      <c r="G7" s="6">
        <v>18000</v>
      </c>
    </row>
    <row r="8" spans="1:7" x14ac:dyDescent="0.15">
      <c r="A8" s="134">
        <v>42512</v>
      </c>
      <c r="B8" s="4" t="s">
        <v>6</v>
      </c>
      <c r="C8" s="5" t="s">
        <v>155</v>
      </c>
      <c r="D8" s="5" t="s">
        <v>177</v>
      </c>
      <c r="E8" s="5" t="s">
        <v>177</v>
      </c>
      <c r="F8" s="6"/>
      <c r="G8" s="6">
        <v>31367</v>
      </c>
    </row>
    <row r="9" spans="1:7" x14ac:dyDescent="0.15">
      <c r="A9" s="134">
        <v>42512</v>
      </c>
      <c r="B9" s="4" t="s">
        <v>5</v>
      </c>
      <c r="C9" s="5" t="s">
        <v>9</v>
      </c>
      <c r="D9" s="5" t="s">
        <v>266</v>
      </c>
      <c r="E9" s="5" t="s">
        <v>178</v>
      </c>
      <c r="F9" s="6">
        <v>4000</v>
      </c>
      <c r="G9" s="6"/>
    </row>
    <row r="10" spans="1:7" x14ac:dyDescent="0.15">
      <c r="A10" s="134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 x14ac:dyDescent="0.15">
      <c r="A11" s="134">
        <v>42528</v>
      </c>
      <c r="B11" s="4" t="s">
        <v>6</v>
      </c>
      <c r="C11" s="14" t="s">
        <v>153</v>
      </c>
      <c r="D11" s="14" t="s">
        <v>20</v>
      </c>
      <c r="E11" s="5" t="s">
        <v>180</v>
      </c>
      <c r="F11" s="6"/>
      <c r="G11" s="6">
        <v>199</v>
      </c>
    </row>
    <row r="12" spans="1:7" x14ac:dyDescent="0.15">
      <c r="A12" s="134">
        <v>42533</v>
      </c>
      <c r="B12" s="4" t="s">
        <v>6</v>
      </c>
      <c r="C12" s="5" t="s">
        <v>149</v>
      </c>
      <c r="D12" s="5" t="s">
        <v>179</v>
      </c>
      <c r="E12" s="5" t="s">
        <v>11</v>
      </c>
      <c r="F12" s="6"/>
      <c r="G12" s="6">
        <v>7196</v>
      </c>
    </row>
    <row r="13" spans="1:7" x14ac:dyDescent="0.15">
      <c r="A13" s="134">
        <v>42547</v>
      </c>
      <c r="B13" s="4" t="s">
        <v>6</v>
      </c>
      <c r="C13" s="5" t="s">
        <v>149</v>
      </c>
      <c r="D13" s="5" t="s">
        <v>179</v>
      </c>
      <c r="E13" s="5" t="s">
        <v>11</v>
      </c>
      <c r="F13" s="6"/>
      <c r="G13" s="6">
        <v>4780</v>
      </c>
    </row>
    <row r="14" spans="1:7" x14ac:dyDescent="0.15">
      <c r="A14" s="134">
        <v>42548</v>
      </c>
      <c r="B14" s="4" t="s">
        <v>6</v>
      </c>
      <c r="C14" s="5" t="s">
        <v>149</v>
      </c>
      <c r="D14" s="5" t="s">
        <v>179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153</v>
      </c>
      <c r="D15" s="14" t="s">
        <v>20</v>
      </c>
      <c r="E15" s="5" t="s">
        <v>181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266</v>
      </c>
      <c r="E16" s="5" t="s">
        <v>182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149</v>
      </c>
      <c r="D17" s="5" t="s">
        <v>183</v>
      </c>
      <c r="E17" s="5" t="s">
        <v>184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7" t="s">
        <v>153</v>
      </c>
      <c r="D18" s="137" t="s">
        <v>20</v>
      </c>
      <c r="E18" s="5" t="s">
        <v>187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149</v>
      </c>
      <c r="D19" s="5" t="s">
        <v>183</v>
      </c>
      <c r="E19" s="5" t="s">
        <v>186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150</v>
      </c>
      <c r="D20" s="5" t="s">
        <v>115</v>
      </c>
      <c r="E20" s="5" t="s">
        <v>185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150</v>
      </c>
      <c r="D21" s="5" t="s">
        <v>115</v>
      </c>
      <c r="E21" s="5" t="s">
        <v>185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149</v>
      </c>
      <c r="D22" s="5" t="s">
        <v>183</v>
      </c>
      <c r="E22" s="5" t="s">
        <v>239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149</v>
      </c>
      <c r="D23" s="5" t="s">
        <v>183</v>
      </c>
      <c r="E23" s="5" t="s">
        <v>188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149</v>
      </c>
      <c r="D24" s="5" t="s">
        <v>183</v>
      </c>
      <c r="E24" s="5" t="s">
        <v>189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149</v>
      </c>
      <c r="D25" s="5" t="s">
        <v>183</v>
      </c>
      <c r="E25" s="5" t="s">
        <v>189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149</v>
      </c>
      <c r="D26" s="5" t="s">
        <v>183</v>
      </c>
      <c r="E26" s="5" t="s">
        <v>189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149</v>
      </c>
      <c r="D27" s="5" t="s">
        <v>183</v>
      </c>
      <c r="E27" s="5" t="s">
        <v>190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16</v>
      </c>
      <c r="D28" s="5" t="s">
        <v>191</v>
      </c>
      <c r="E28" s="5" t="s">
        <v>17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149</v>
      </c>
      <c r="D29" s="5" t="s">
        <v>183</v>
      </c>
      <c r="E29" s="5" t="s">
        <v>192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149</v>
      </c>
      <c r="D30" s="5" t="s">
        <v>183</v>
      </c>
      <c r="E30" s="5" t="s">
        <v>193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149</v>
      </c>
      <c r="D31" s="5" t="s">
        <v>183</v>
      </c>
      <c r="E31" s="5" t="s">
        <v>194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266</v>
      </c>
      <c r="E32" s="5" t="s">
        <v>200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148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149</v>
      </c>
      <c r="D34" s="5" t="s">
        <v>201</v>
      </c>
      <c r="E34" s="5" t="s">
        <v>19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7" t="s">
        <v>154</v>
      </c>
      <c r="D35" s="5" t="s">
        <v>12</v>
      </c>
      <c r="E35" s="5" t="s">
        <v>204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266</v>
      </c>
      <c r="E36" s="5" t="s">
        <v>202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6" t="s">
        <v>153</v>
      </c>
      <c r="D37" s="136" t="s">
        <v>227</v>
      </c>
      <c r="E37" s="5" t="s">
        <v>203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149</v>
      </c>
      <c r="D38" s="5" t="s">
        <v>201</v>
      </c>
      <c r="E38" s="5" t="s">
        <v>206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149</v>
      </c>
      <c r="D39" s="5" t="s">
        <v>201</v>
      </c>
      <c r="E39" s="5" t="s">
        <v>206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7" t="s">
        <v>154</v>
      </c>
      <c r="D40" s="5" t="s">
        <v>12</v>
      </c>
      <c r="E40" s="5" t="s">
        <v>207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149</v>
      </c>
      <c r="D41" s="5" t="s">
        <v>201</v>
      </c>
      <c r="E41" s="5" t="s">
        <v>208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149</v>
      </c>
      <c r="D42" s="5" t="s">
        <v>201</v>
      </c>
      <c r="E42" s="5" t="s">
        <v>196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149</v>
      </c>
      <c r="D43" s="5" t="s">
        <v>201</v>
      </c>
      <c r="E43" s="5" t="s">
        <v>209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7" t="s">
        <v>154</v>
      </c>
      <c r="D44" s="5" t="s">
        <v>12</v>
      </c>
      <c r="E44" s="5" t="s">
        <v>210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150</v>
      </c>
      <c r="D45" s="5" t="s">
        <v>115</v>
      </c>
      <c r="E45" s="5" t="s">
        <v>185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149</v>
      </c>
      <c r="D46" s="5" t="s">
        <v>201</v>
      </c>
      <c r="E46" s="5" t="s">
        <v>206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149</v>
      </c>
      <c r="D47" s="5" t="s">
        <v>201</v>
      </c>
      <c r="E47" s="5" t="s">
        <v>211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149</v>
      </c>
      <c r="D48" s="5" t="s">
        <v>201</v>
      </c>
      <c r="E48" s="5" t="s">
        <v>206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149</v>
      </c>
      <c r="D49" s="5" t="s">
        <v>201</v>
      </c>
      <c r="E49" s="5" t="s">
        <v>206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149</v>
      </c>
      <c r="D50" s="5" t="s">
        <v>205</v>
      </c>
      <c r="E50" s="5" t="s">
        <v>163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266</v>
      </c>
      <c r="E51" s="5" t="s">
        <v>218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16</v>
      </c>
      <c r="D52" s="5" t="s">
        <v>214</v>
      </c>
      <c r="E52" s="5" t="s">
        <v>164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149</v>
      </c>
      <c r="D53" s="5" t="s">
        <v>205</v>
      </c>
      <c r="E53" s="5" t="s">
        <v>215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149</v>
      </c>
      <c r="D54" s="5" t="s">
        <v>205</v>
      </c>
      <c r="E54" s="5" t="s">
        <v>215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149</v>
      </c>
      <c r="D55" s="5" t="s">
        <v>205</v>
      </c>
      <c r="E55" s="5" t="s">
        <v>216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7" t="s">
        <v>154</v>
      </c>
      <c r="D56" s="5" t="s">
        <v>12</v>
      </c>
      <c r="E56" s="5" t="s">
        <v>240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149</v>
      </c>
      <c r="D57" s="5" t="s">
        <v>205</v>
      </c>
      <c r="E57" s="5" t="s">
        <v>186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150</v>
      </c>
      <c r="D58" s="5" t="s">
        <v>115</v>
      </c>
      <c r="E58" s="5" t="s">
        <v>236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149</v>
      </c>
      <c r="D59" s="5" t="s">
        <v>205</v>
      </c>
      <c r="E59" s="5" t="s">
        <v>217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7" t="s">
        <v>154</v>
      </c>
      <c r="D60" s="5" t="s">
        <v>12</v>
      </c>
      <c r="E60" s="5" t="s">
        <v>210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149</v>
      </c>
      <c r="D61" s="5" t="s">
        <v>205</v>
      </c>
      <c r="E61" s="5" t="s">
        <v>188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266</v>
      </c>
      <c r="E62" s="5" t="s">
        <v>219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148</v>
      </c>
      <c r="D63" s="5" t="s">
        <v>226</v>
      </c>
      <c r="E63" s="5" t="s">
        <v>220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162</v>
      </c>
      <c r="D64" s="5" t="s">
        <v>221</v>
      </c>
      <c r="E64" s="5" t="s">
        <v>221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36" t="s">
        <v>153</v>
      </c>
      <c r="D65" s="5" t="s">
        <v>222</v>
      </c>
      <c r="E65" s="5" t="s">
        <v>222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36" t="s">
        <v>153</v>
      </c>
      <c r="D66" s="5" t="s">
        <v>222</v>
      </c>
      <c r="E66" s="5" t="s">
        <v>223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149</v>
      </c>
      <c r="D67" s="5" t="s">
        <v>224</v>
      </c>
      <c r="E67" s="5" t="s">
        <v>130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149</v>
      </c>
      <c r="D68" s="5" t="s">
        <v>224</v>
      </c>
      <c r="E68" s="5" t="s">
        <v>225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150</v>
      </c>
      <c r="D69" s="5" t="s">
        <v>115</v>
      </c>
      <c r="E69" s="5" t="s">
        <v>237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149</v>
      </c>
      <c r="D70" s="5" t="s">
        <v>242</v>
      </c>
      <c r="E70" s="5" t="s">
        <v>229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149</v>
      </c>
      <c r="D71" s="99" t="s">
        <v>243</v>
      </c>
      <c r="E71" s="99" t="s">
        <v>241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150</v>
      </c>
      <c r="D72" s="5" t="s">
        <v>115</v>
      </c>
      <c r="E72" s="5" t="s">
        <v>238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149</v>
      </c>
      <c r="D73" s="99" t="s">
        <v>243</v>
      </c>
      <c r="E73" s="5" t="s">
        <v>230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149</v>
      </c>
      <c r="D74" s="99" t="s">
        <v>243</v>
      </c>
      <c r="E74" s="5" t="s">
        <v>231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266</v>
      </c>
      <c r="E75" s="5" t="s">
        <v>228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149</v>
      </c>
      <c r="D76" s="5" t="s">
        <v>242</v>
      </c>
      <c r="E76" s="5" t="s">
        <v>232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149</v>
      </c>
      <c r="D77" s="5" t="s">
        <v>242</v>
      </c>
      <c r="E77" s="5" t="s">
        <v>233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155</v>
      </c>
      <c r="D78" s="99" t="s">
        <v>234</v>
      </c>
      <c r="E78" s="5" t="s">
        <v>197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155</v>
      </c>
      <c r="D79" s="99" t="s">
        <v>235</v>
      </c>
      <c r="E79" s="5" t="s">
        <v>113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266</v>
      </c>
      <c r="E80" s="5" t="s">
        <v>244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155</v>
      </c>
      <c r="D81" s="99" t="s">
        <v>235</v>
      </c>
      <c r="E81" s="99" t="s">
        <v>254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149</v>
      </c>
      <c r="D82" s="5" t="s">
        <v>248</v>
      </c>
      <c r="E82" s="99" t="s">
        <v>217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36" t="s">
        <v>153</v>
      </c>
      <c r="D83" s="5" t="s">
        <v>245</v>
      </c>
      <c r="E83" s="5" t="s">
        <v>245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150</v>
      </c>
      <c r="D84" s="5" t="s">
        <v>115</v>
      </c>
      <c r="E84" s="99" t="s">
        <v>185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7" t="s">
        <v>154</v>
      </c>
      <c r="D85" s="5" t="s">
        <v>12</v>
      </c>
      <c r="E85" s="14" t="s">
        <v>246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149</v>
      </c>
      <c r="D86" s="5" t="s">
        <v>247</v>
      </c>
      <c r="E86" s="99" t="s">
        <v>215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149</v>
      </c>
      <c r="D87" s="5" t="s">
        <v>248</v>
      </c>
      <c r="E87" s="99" t="s">
        <v>163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149</v>
      </c>
      <c r="D88" s="5" t="s">
        <v>248</v>
      </c>
      <c r="E88" s="99" t="s">
        <v>163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149</v>
      </c>
      <c r="D89" s="5" t="s">
        <v>248</v>
      </c>
      <c r="E89" s="99" t="s">
        <v>249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266</v>
      </c>
      <c r="E90" s="5" t="s">
        <v>250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149</v>
      </c>
      <c r="D91" s="5" t="s">
        <v>247</v>
      </c>
      <c r="E91" s="5" t="s">
        <v>251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149</v>
      </c>
      <c r="D92" s="5" t="s">
        <v>252</v>
      </c>
      <c r="E92" s="5" t="s">
        <v>253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149</v>
      </c>
      <c r="D93" s="5" t="s">
        <v>252</v>
      </c>
      <c r="E93" s="5" t="s">
        <v>186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150</v>
      </c>
      <c r="D94" s="5" t="s">
        <v>115</v>
      </c>
      <c r="E94" s="5" t="s">
        <v>255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155</v>
      </c>
      <c r="D95" s="5" t="s">
        <v>256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155</v>
      </c>
      <c r="D96" s="5" t="s">
        <v>186</v>
      </c>
      <c r="E96" s="5" t="s">
        <v>257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266</v>
      </c>
      <c r="E97" s="5" t="s">
        <v>260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16</v>
      </c>
      <c r="D98" s="5" t="s">
        <v>258</v>
      </c>
      <c r="E98" s="5" t="s">
        <v>259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149</v>
      </c>
      <c r="D99" s="5" t="s">
        <v>252</v>
      </c>
      <c r="E99" s="5" t="s">
        <v>186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149</v>
      </c>
      <c r="D100" s="5" t="s">
        <v>252</v>
      </c>
      <c r="E100" s="5" t="s">
        <v>186</v>
      </c>
      <c r="F100" s="13"/>
      <c r="G100" s="13">
        <v>411</v>
      </c>
    </row>
    <row r="101" spans="1:7" x14ac:dyDescent="0.15">
      <c r="A101" s="15">
        <v>42819</v>
      </c>
      <c r="B101" s="4" t="s">
        <v>6</v>
      </c>
      <c r="C101" s="5" t="s">
        <v>155</v>
      </c>
      <c r="D101" s="5" t="s">
        <v>261</v>
      </c>
      <c r="E101" s="5"/>
      <c r="F101" s="13"/>
      <c r="G101" s="13">
        <v>10000</v>
      </c>
    </row>
    <row r="102" spans="1:7" x14ac:dyDescent="0.15">
      <c r="A102" s="15">
        <v>42821</v>
      </c>
      <c r="B102" s="4" t="s">
        <v>6</v>
      </c>
      <c r="C102" s="5" t="s">
        <v>332</v>
      </c>
      <c r="D102" s="5" t="s">
        <v>186</v>
      </c>
      <c r="E102" s="5" t="s">
        <v>262</v>
      </c>
      <c r="F102" s="13"/>
      <c r="G102" s="13">
        <v>412</v>
      </c>
    </row>
    <row r="103" spans="1:7" x14ac:dyDescent="0.15">
      <c r="A103" s="15">
        <v>42812</v>
      </c>
      <c r="B103" s="4" t="s">
        <v>6</v>
      </c>
      <c r="C103" s="5" t="s">
        <v>155</v>
      </c>
      <c r="D103" s="5" t="s">
        <v>186</v>
      </c>
      <c r="E103" s="5" t="s">
        <v>263</v>
      </c>
      <c r="F103" s="13"/>
      <c r="G103" s="13">
        <v>412</v>
      </c>
    </row>
    <row r="104" spans="1:7" x14ac:dyDescent="0.15">
      <c r="A104" s="15">
        <v>42825</v>
      </c>
      <c r="B104" s="4" t="s">
        <v>6</v>
      </c>
      <c r="C104" s="5" t="s">
        <v>150</v>
      </c>
      <c r="D104" s="5" t="s">
        <v>115</v>
      </c>
      <c r="E104" s="5" t="s">
        <v>264</v>
      </c>
      <c r="F104" s="13"/>
      <c r="G104" s="13">
        <v>750</v>
      </c>
    </row>
    <row r="105" spans="1:7" x14ac:dyDescent="0.15">
      <c r="A105" s="15">
        <v>42825</v>
      </c>
      <c r="B105" s="4" t="s">
        <v>6</v>
      </c>
      <c r="C105" s="5" t="s">
        <v>155</v>
      </c>
      <c r="D105" s="5" t="s">
        <v>198</v>
      </c>
      <c r="E105" s="5" t="s">
        <v>116</v>
      </c>
      <c r="F105" s="13"/>
      <c r="G105" s="13">
        <v>4000</v>
      </c>
    </row>
    <row r="106" spans="1:7" x14ac:dyDescent="0.15">
      <c r="A106" s="15">
        <v>42825</v>
      </c>
      <c r="B106" s="4" t="s">
        <v>6</v>
      </c>
      <c r="C106" s="5" t="s">
        <v>155</v>
      </c>
      <c r="D106" s="5" t="s">
        <v>198</v>
      </c>
      <c r="E106" s="5" t="s">
        <v>117</v>
      </c>
      <c r="F106" s="13"/>
      <c r="G106" s="13">
        <v>5000</v>
      </c>
    </row>
    <row r="107" spans="1:7" x14ac:dyDescent="0.15">
      <c r="A107" s="15">
        <v>42823</v>
      </c>
      <c r="B107" s="4" t="s">
        <v>5</v>
      </c>
      <c r="C107" s="5" t="s">
        <v>9</v>
      </c>
      <c r="D107" s="5" t="s">
        <v>266</v>
      </c>
      <c r="E107" s="5" t="s">
        <v>279</v>
      </c>
      <c r="F107" s="13">
        <v>5000</v>
      </c>
      <c r="G107" s="13"/>
    </row>
    <row r="108" spans="1:7" x14ac:dyDescent="0.15">
      <c r="A108" s="15">
        <v>42711</v>
      </c>
      <c r="B108" s="4" t="s">
        <v>6</v>
      </c>
      <c r="C108" s="5" t="s">
        <v>148</v>
      </c>
      <c r="D108" s="5" t="s">
        <v>280</v>
      </c>
      <c r="E108" s="5" t="s">
        <v>280</v>
      </c>
      <c r="F108" s="13"/>
      <c r="G108" s="13">
        <v>3000</v>
      </c>
    </row>
    <row r="109" spans="1:7" x14ac:dyDescent="0.15">
      <c r="A109" s="15">
        <v>42825</v>
      </c>
      <c r="B109" s="4" t="s">
        <v>5</v>
      </c>
      <c r="C109" s="5" t="s">
        <v>114</v>
      </c>
      <c r="D109" s="5" t="s">
        <v>281</v>
      </c>
      <c r="E109" s="5" t="s">
        <v>281</v>
      </c>
      <c r="F109" s="13">
        <v>588</v>
      </c>
      <c r="G109" s="13"/>
    </row>
    <row r="110" spans="1:7" x14ac:dyDescent="0.15">
      <c r="A110" s="15"/>
      <c r="B110" s="4"/>
      <c r="C110" s="7"/>
      <c r="D110" s="5"/>
      <c r="E110" s="5"/>
      <c r="F110" s="13"/>
      <c r="G110" s="13"/>
    </row>
    <row r="111" spans="1:7" x14ac:dyDescent="0.15">
      <c r="A111" s="15"/>
      <c r="B111" s="4"/>
      <c r="C111" s="7"/>
      <c r="D111" s="5"/>
      <c r="E111" s="5"/>
      <c r="F111" s="13"/>
      <c r="G111" s="13"/>
    </row>
    <row r="112" spans="1:7" x14ac:dyDescent="0.15">
      <c r="A112" s="15"/>
      <c r="B112" s="4"/>
      <c r="C112" s="14"/>
      <c r="D112" s="99"/>
      <c r="E112" s="99"/>
      <c r="F112" s="13"/>
      <c r="G112" s="13"/>
    </row>
    <row r="113" spans="1:7" x14ac:dyDescent="0.15">
      <c r="A113" s="115" t="s">
        <v>144</v>
      </c>
      <c r="B113" s="116"/>
      <c r="C113" s="117"/>
      <c r="D113" s="118"/>
      <c r="E113" s="118"/>
      <c r="F113" s="119"/>
      <c r="G113" s="119"/>
    </row>
    <row r="114" spans="1:7" x14ac:dyDescent="0.15">
      <c r="A114" s="9">
        <v>42517</v>
      </c>
      <c r="B114" s="9" t="s">
        <v>5</v>
      </c>
      <c r="C114" s="10" t="s">
        <v>9</v>
      </c>
      <c r="D114" s="10" t="s">
        <v>267</v>
      </c>
      <c r="E114" s="10" t="s">
        <v>267</v>
      </c>
      <c r="F114" s="10">
        <v>5160</v>
      </c>
      <c r="G114" s="12"/>
    </row>
    <row r="115" spans="1:7" x14ac:dyDescent="0.15">
      <c r="A115" s="9">
        <v>42548</v>
      </c>
      <c r="B115" s="9" t="s">
        <v>5</v>
      </c>
      <c r="C115" s="10" t="s">
        <v>120</v>
      </c>
      <c r="D115" s="10" t="s">
        <v>121</v>
      </c>
      <c r="E115" s="10" t="s">
        <v>121</v>
      </c>
      <c r="F115" s="11">
        <v>130800</v>
      </c>
      <c r="G115" s="11"/>
    </row>
    <row r="116" spans="1:7" x14ac:dyDescent="0.15">
      <c r="A116" s="9">
        <v>42548</v>
      </c>
      <c r="B116" s="9" t="s">
        <v>6</v>
      </c>
      <c r="C116" s="10" t="s">
        <v>122</v>
      </c>
      <c r="D116" s="10" t="s">
        <v>123</v>
      </c>
      <c r="E116" s="10" t="s">
        <v>123</v>
      </c>
      <c r="F116" s="11"/>
      <c r="G116" s="11">
        <v>11990</v>
      </c>
    </row>
    <row r="117" spans="1:7" x14ac:dyDescent="0.15">
      <c r="A117" s="9">
        <v>42548</v>
      </c>
      <c r="B117" s="9" t="s">
        <v>6</v>
      </c>
      <c r="C117" s="10" t="s">
        <v>122</v>
      </c>
      <c r="D117" s="10" t="s">
        <v>124</v>
      </c>
      <c r="E117" s="10" t="s">
        <v>124</v>
      </c>
      <c r="F117" s="11"/>
      <c r="G117" s="11">
        <v>2180</v>
      </c>
    </row>
    <row r="118" spans="1:7" x14ac:dyDescent="0.15">
      <c r="A118" s="9">
        <v>42548</v>
      </c>
      <c r="B118" s="9" t="s">
        <v>6</v>
      </c>
      <c r="C118" s="10" t="s">
        <v>122</v>
      </c>
      <c r="D118" s="10" t="s">
        <v>125</v>
      </c>
      <c r="E118" s="10" t="s">
        <v>125</v>
      </c>
      <c r="F118" s="11"/>
      <c r="G118" s="11">
        <v>6540</v>
      </c>
    </row>
    <row r="119" spans="1:7" x14ac:dyDescent="0.15">
      <c r="A119" s="9">
        <v>42548</v>
      </c>
      <c r="B119" s="9" t="s">
        <v>6</v>
      </c>
      <c r="C119" s="10" t="s">
        <v>122</v>
      </c>
      <c r="D119" s="10" t="s">
        <v>199</v>
      </c>
      <c r="E119" s="10" t="s">
        <v>199</v>
      </c>
      <c r="F119" s="11"/>
      <c r="G119" s="12">
        <v>6540</v>
      </c>
    </row>
    <row r="120" spans="1:7" x14ac:dyDescent="0.15">
      <c r="A120" s="9">
        <v>42548</v>
      </c>
      <c r="B120" s="9" t="s">
        <v>6</v>
      </c>
      <c r="C120" s="10" t="s">
        <v>156</v>
      </c>
      <c r="D120" s="10" t="s">
        <v>119</v>
      </c>
      <c r="E120" s="10" t="s">
        <v>119</v>
      </c>
      <c r="F120" s="11"/>
      <c r="G120" s="12">
        <v>864</v>
      </c>
    </row>
    <row r="121" spans="1:7" x14ac:dyDescent="0.15">
      <c r="A121" s="9">
        <v>42559</v>
      </c>
      <c r="B121" s="9" t="s">
        <v>5</v>
      </c>
      <c r="C121" s="10" t="s">
        <v>126</v>
      </c>
      <c r="D121" s="10" t="s">
        <v>268</v>
      </c>
      <c r="E121" s="10" t="s">
        <v>268</v>
      </c>
      <c r="F121" s="12">
        <v>250000</v>
      </c>
      <c r="G121" s="12"/>
    </row>
    <row r="122" spans="1:7" x14ac:dyDescent="0.15">
      <c r="A122" s="9">
        <v>42559</v>
      </c>
      <c r="B122" s="9" t="s">
        <v>6</v>
      </c>
      <c r="C122" s="10" t="s">
        <v>152</v>
      </c>
      <c r="D122" s="10" t="s">
        <v>269</v>
      </c>
      <c r="E122" s="10" t="s">
        <v>269</v>
      </c>
      <c r="F122" s="10"/>
      <c r="G122" s="12">
        <v>21010</v>
      </c>
    </row>
    <row r="123" spans="1:7" x14ac:dyDescent="0.15">
      <c r="A123" s="9">
        <v>42559</v>
      </c>
      <c r="B123" s="9" t="s">
        <v>6</v>
      </c>
      <c r="C123" s="10" t="s">
        <v>156</v>
      </c>
      <c r="D123" s="10" t="s">
        <v>119</v>
      </c>
      <c r="E123" s="10" t="s">
        <v>119</v>
      </c>
      <c r="F123" s="11"/>
      <c r="G123" s="11">
        <v>540</v>
      </c>
    </row>
    <row r="124" spans="1:7" x14ac:dyDescent="0.15">
      <c r="A124" s="9">
        <v>42565</v>
      </c>
      <c r="B124" s="9" t="s">
        <v>5</v>
      </c>
      <c r="C124" s="10" t="s">
        <v>18</v>
      </c>
      <c r="D124" s="10" t="s">
        <v>270</v>
      </c>
      <c r="E124" s="10" t="s">
        <v>270</v>
      </c>
      <c r="F124" s="11">
        <v>30000</v>
      </c>
      <c r="G124" s="11"/>
    </row>
    <row r="125" spans="1:7" x14ac:dyDescent="0.15">
      <c r="A125" s="9">
        <v>42572</v>
      </c>
      <c r="B125" s="9" t="s">
        <v>6</v>
      </c>
      <c r="C125" s="10" t="s">
        <v>118</v>
      </c>
      <c r="D125" s="10" t="s">
        <v>271</v>
      </c>
      <c r="E125" s="10" t="s">
        <v>271</v>
      </c>
      <c r="F125" s="10"/>
      <c r="G125" s="12">
        <v>7630</v>
      </c>
    </row>
    <row r="126" spans="1:7" x14ac:dyDescent="0.15">
      <c r="A126" s="9">
        <v>42572</v>
      </c>
      <c r="B126" s="9" t="s">
        <v>6</v>
      </c>
      <c r="C126" s="10" t="s">
        <v>156</v>
      </c>
      <c r="D126" s="10" t="s">
        <v>119</v>
      </c>
      <c r="E126" s="10" t="s">
        <v>119</v>
      </c>
      <c r="F126" s="10"/>
      <c r="G126" s="12">
        <v>270</v>
      </c>
    </row>
    <row r="127" spans="1:7" x14ac:dyDescent="0.15">
      <c r="A127" s="9">
        <v>42590</v>
      </c>
      <c r="B127" s="9" t="s">
        <v>6</v>
      </c>
      <c r="C127" s="10" t="s">
        <v>118</v>
      </c>
      <c r="D127" s="10" t="s">
        <v>272</v>
      </c>
      <c r="E127" s="10" t="s">
        <v>272</v>
      </c>
      <c r="F127" s="10"/>
      <c r="G127" s="12">
        <v>5000</v>
      </c>
    </row>
    <row r="128" spans="1:7" x14ac:dyDescent="0.15">
      <c r="A128" s="9">
        <v>42590</v>
      </c>
      <c r="B128" s="9" t="s">
        <v>6</v>
      </c>
      <c r="C128" s="10" t="s">
        <v>156</v>
      </c>
      <c r="D128" s="10" t="s">
        <v>119</v>
      </c>
      <c r="E128" s="10" t="s">
        <v>119</v>
      </c>
      <c r="F128" s="10"/>
      <c r="G128" s="12">
        <v>270</v>
      </c>
    </row>
    <row r="129" spans="1:7" x14ac:dyDescent="0.15">
      <c r="A129" s="9">
        <v>42590</v>
      </c>
      <c r="B129" s="9" t="s">
        <v>6</v>
      </c>
      <c r="C129" s="10" t="s">
        <v>151</v>
      </c>
      <c r="D129" s="10" t="s">
        <v>127</v>
      </c>
      <c r="E129" s="10" t="s">
        <v>127</v>
      </c>
      <c r="F129" s="11"/>
      <c r="G129" s="12">
        <v>34110</v>
      </c>
    </row>
    <row r="130" spans="1:7" x14ac:dyDescent="0.15">
      <c r="A130" s="9">
        <v>42590</v>
      </c>
      <c r="B130" s="9" t="s">
        <v>6</v>
      </c>
      <c r="C130" s="10" t="s">
        <v>156</v>
      </c>
      <c r="D130" s="10" t="s">
        <v>119</v>
      </c>
      <c r="E130" s="10" t="s">
        <v>119</v>
      </c>
      <c r="F130" s="11"/>
      <c r="G130" s="11">
        <v>432</v>
      </c>
    </row>
    <row r="131" spans="1:7" x14ac:dyDescent="0.15">
      <c r="A131" s="9">
        <v>42604</v>
      </c>
      <c r="B131" s="9" t="s">
        <v>5</v>
      </c>
      <c r="C131" s="10" t="s">
        <v>114</v>
      </c>
      <c r="D131" s="10" t="s">
        <v>128</v>
      </c>
      <c r="E131" s="10" t="s">
        <v>128</v>
      </c>
      <c r="F131" s="11">
        <v>6</v>
      </c>
      <c r="G131" s="11"/>
    </row>
    <row r="132" spans="1:7" x14ac:dyDescent="0.15">
      <c r="A132" s="9">
        <v>42646</v>
      </c>
      <c r="B132" s="9" t="s">
        <v>5</v>
      </c>
      <c r="C132" s="10" t="s">
        <v>18</v>
      </c>
      <c r="D132" s="10" t="s">
        <v>273</v>
      </c>
      <c r="E132" s="10" t="s">
        <v>273</v>
      </c>
      <c r="F132" s="11">
        <v>30000</v>
      </c>
      <c r="G132" s="12"/>
    </row>
    <row r="133" spans="1:7" x14ac:dyDescent="0.15">
      <c r="A133" s="9">
        <v>42646</v>
      </c>
      <c r="B133" s="9" t="s">
        <v>5</v>
      </c>
      <c r="C133" s="10" t="s">
        <v>18</v>
      </c>
      <c r="D133" s="10" t="s">
        <v>274</v>
      </c>
      <c r="E133" s="10" t="s">
        <v>274</v>
      </c>
      <c r="F133" s="11">
        <v>30000</v>
      </c>
      <c r="G133" s="11"/>
    </row>
    <row r="134" spans="1:7" x14ac:dyDescent="0.15">
      <c r="A134" s="9">
        <v>42685</v>
      </c>
      <c r="B134" s="9" t="s">
        <v>5</v>
      </c>
      <c r="C134" s="10" t="s">
        <v>18</v>
      </c>
      <c r="D134" s="10" t="s">
        <v>275</v>
      </c>
      <c r="E134" s="10" t="s">
        <v>275</v>
      </c>
      <c r="F134" s="11">
        <v>30000</v>
      </c>
      <c r="G134" s="11"/>
    </row>
    <row r="135" spans="1:7" x14ac:dyDescent="0.15">
      <c r="A135" s="9">
        <v>42704</v>
      </c>
      <c r="B135" s="9" t="s">
        <v>5</v>
      </c>
      <c r="C135" s="10" t="s">
        <v>9</v>
      </c>
      <c r="D135" s="10" t="s">
        <v>276</v>
      </c>
      <c r="E135" s="10" t="s">
        <v>276</v>
      </c>
      <c r="F135" s="11">
        <v>19200</v>
      </c>
      <c r="G135" s="12"/>
    </row>
    <row r="136" spans="1:7" x14ac:dyDescent="0.15">
      <c r="A136" s="9">
        <v>42731</v>
      </c>
      <c r="B136" s="9" t="s">
        <v>5</v>
      </c>
      <c r="C136" s="10" t="s">
        <v>126</v>
      </c>
      <c r="D136" s="10" t="s">
        <v>277</v>
      </c>
      <c r="E136" s="10" t="s">
        <v>277</v>
      </c>
      <c r="F136" s="11">
        <v>250000</v>
      </c>
      <c r="G136" s="12"/>
    </row>
    <row r="137" spans="1:7" x14ac:dyDescent="0.15">
      <c r="A137" s="9">
        <v>42731</v>
      </c>
      <c r="B137" s="9" t="s">
        <v>6</v>
      </c>
      <c r="C137" s="10" t="s">
        <v>152</v>
      </c>
      <c r="D137" s="10" t="s">
        <v>278</v>
      </c>
      <c r="E137" s="10" t="s">
        <v>278</v>
      </c>
      <c r="F137" s="11"/>
      <c r="G137" s="11">
        <v>19230</v>
      </c>
    </row>
    <row r="138" spans="1:7" x14ac:dyDescent="0.15">
      <c r="A138" s="9">
        <v>42731</v>
      </c>
      <c r="B138" s="9" t="s">
        <v>6</v>
      </c>
      <c r="C138" s="10" t="s">
        <v>156</v>
      </c>
      <c r="D138" s="10" t="s">
        <v>119</v>
      </c>
      <c r="E138" s="10" t="s">
        <v>119</v>
      </c>
      <c r="F138" s="11"/>
      <c r="G138" s="11">
        <v>540</v>
      </c>
    </row>
    <row r="139" spans="1:7" x14ac:dyDescent="0.15">
      <c r="A139" s="9">
        <v>42786</v>
      </c>
      <c r="B139" s="9" t="s">
        <v>5</v>
      </c>
      <c r="C139" s="10" t="s">
        <v>114</v>
      </c>
      <c r="D139" s="10" t="s">
        <v>128</v>
      </c>
      <c r="E139" s="10" t="s">
        <v>128</v>
      </c>
      <c r="F139" s="11">
        <v>6</v>
      </c>
      <c r="G139" s="11"/>
    </row>
    <row r="140" spans="1:7" x14ac:dyDescent="0.15">
      <c r="A140" s="108"/>
      <c r="B140" s="9"/>
      <c r="C140" s="10"/>
      <c r="D140" s="10"/>
      <c r="E140" s="10"/>
      <c r="F140" s="111"/>
      <c r="G140" s="111"/>
    </row>
    <row r="141" spans="1:7" x14ac:dyDescent="0.15">
      <c r="A141" s="9"/>
      <c r="B141" s="9"/>
      <c r="C141" s="10"/>
      <c r="D141" s="10"/>
      <c r="E141" s="10"/>
      <c r="F141" s="11"/>
      <c r="G141" s="11"/>
    </row>
    <row r="142" spans="1:7" x14ac:dyDescent="0.15">
      <c r="A142" s="9"/>
      <c r="B142" s="9"/>
      <c r="C142" s="10"/>
      <c r="D142" s="10"/>
      <c r="E142" s="10"/>
      <c r="F142" s="11"/>
      <c r="G142" s="12"/>
    </row>
    <row r="143" spans="1:7" x14ac:dyDescent="0.15">
      <c r="A143" s="108"/>
      <c r="B143" s="108"/>
      <c r="C143" s="109"/>
      <c r="D143" s="109"/>
      <c r="E143" s="110"/>
      <c r="F143" s="111"/>
      <c r="G143" s="111"/>
    </row>
    <row r="144" spans="1:7" x14ac:dyDescent="0.15">
      <c r="A144" s="108"/>
      <c r="B144" s="108"/>
      <c r="C144" s="109"/>
      <c r="D144" s="109"/>
      <c r="E144" s="112"/>
      <c r="F144" s="113"/>
      <c r="G144" s="113"/>
    </row>
    <row r="145" spans="1:7" x14ac:dyDescent="0.15">
      <c r="A145" s="15"/>
      <c r="B145" s="4"/>
      <c r="C145" s="5"/>
      <c r="D145" s="5"/>
      <c r="E145" s="5"/>
      <c r="F145" s="13"/>
      <c r="G145" s="13"/>
    </row>
    <row r="146" spans="1:7" x14ac:dyDescent="0.15">
      <c r="F146" s="18">
        <f>SUM(F3:F145)</f>
        <v>904725</v>
      </c>
      <c r="G146" s="18">
        <f>SUM(G3:G145)</f>
        <v>920974</v>
      </c>
    </row>
    <row r="148" spans="1:7" x14ac:dyDescent="0.15">
      <c r="B148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2017-04-01T00:57:04Z</cp:lastPrinted>
  <dcterms:created xsi:type="dcterms:W3CDTF">2015-01-12T13:13:36Z</dcterms:created>
  <dcterms:modified xsi:type="dcterms:W3CDTF">2017-08-19T08:47:43Z</dcterms:modified>
</cp:coreProperties>
</file>