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ome\Documents\バームハイツ西葛西\自治会\会計\@決算書明細\2016年度第13期\"/>
    </mc:Choice>
  </mc:AlternateContent>
  <bookViews>
    <workbookView xWindow="0" yWindow="0" windowWidth="16380" windowHeight="8190" tabRatio="905" activeTab="1"/>
  </bookViews>
  <sheets>
    <sheet name="収支明細(入力)" sheetId="1" r:id="rId1"/>
    <sheet name="収支表示（集計）" sheetId="2" r:id="rId2"/>
    <sheet name="今期決算書" sheetId="3" r:id="rId3"/>
    <sheet name="次期予算案" sheetId="4" r:id="rId4"/>
    <sheet name="【行事予算案（入力）】）" sheetId="5" r:id="rId5"/>
    <sheet name="今期貸借対照表" sheetId="6" r:id="rId6"/>
    <sheet name="収支明細(2015年度参考)" sheetId="10" r:id="rId7"/>
  </sheets>
  <definedNames>
    <definedName name="_xlnm._FilterDatabase" localSheetId="6" hidden="1">'収支明細(2015年度参考)'!$A$2:$G$101</definedName>
    <definedName name="_xlnm._FilterDatabase" localSheetId="0" hidden="1">'収支明細(入力)'!$A$2:$G$99</definedName>
    <definedName name="Excel_BuiltIn__FilterDatabase" localSheetId="6">'収支明細(2015年度参考)'!$A$1:$G$35</definedName>
    <definedName name="Excel_BuiltIn__FilterDatabase" localSheetId="0">'収支明細(入力)'!$A$1:$G$33</definedName>
    <definedName name="_xlnm.Print_Area" localSheetId="5">今期貸借対照表!$A$1:$F$17</definedName>
    <definedName name="_xlnm.Print_Area" localSheetId="3">次期予算案!$A$1:$H$35</definedName>
    <definedName name="_xlnm.Print_Area" localSheetId="6">'収支明細(2015年度参考)'!$A$1:$G$141</definedName>
    <definedName name="_xlnm.Print_Area" localSheetId="0">'収支明細(入力)'!$A$1:$G$139</definedName>
    <definedName name="_xlnm.Print_Titles" localSheetId="6">'収支明細(2015年度参考)'!$1:$2</definedName>
    <definedName name="_xlnm.Print_Titles" localSheetId="0">'収支明細(入力)'!$1:$2</definedName>
  </definedNames>
  <calcPr calcId="152511"/>
  <pivotCaches>
    <pivotCache cacheId="15" r:id="rId8"/>
  </pivotCaches>
</workbook>
</file>

<file path=xl/calcChain.xml><?xml version="1.0" encoding="utf-8"?>
<calcChain xmlns="http://schemas.openxmlformats.org/spreadsheetml/2006/main">
  <c r="G137" i="10" l="1"/>
  <c r="F137" i="10"/>
  <c r="C22" i="3" l="1"/>
  <c r="F22" i="3"/>
  <c r="F23" i="3"/>
  <c r="F21" i="3"/>
  <c r="F10" i="3"/>
  <c r="B10" i="3"/>
  <c r="C8" i="4" l="1"/>
  <c r="G14" i="3"/>
  <c r="G20" i="3"/>
  <c r="G135" i="1" l="1"/>
  <c r="F135" i="1"/>
  <c r="G17" i="3"/>
  <c r="G11" i="3"/>
  <c r="G13" i="3"/>
  <c r="G19" i="3"/>
  <c r="G15" i="3"/>
  <c r="G12" i="3"/>
  <c r="G18" i="3"/>
  <c r="G16" i="3"/>
  <c r="D14" i="5" l="1"/>
  <c r="G14" i="4" s="1"/>
  <c r="B23" i="3" l="1"/>
  <c r="D8" i="5" l="1"/>
  <c r="C19" i="4" s="1"/>
  <c r="J13" i="5"/>
  <c r="G9" i="4" s="1"/>
  <c r="G8" i="4" s="1"/>
  <c r="G19" i="4" s="1"/>
  <c r="L13" i="5"/>
  <c r="N13" i="5"/>
  <c r="J17" i="5"/>
  <c r="B20" i="4"/>
  <c r="A30" i="3"/>
  <c r="C9" i="6"/>
  <c r="C17" i="6" s="1"/>
  <c r="F18" i="4"/>
  <c r="C8" i="3"/>
  <c r="C11" i="3"/>
  <c r="C13" i="3"/>
  <c r="C9" i="3"/>
  <c r="C7" i="3"/>
  <c r="C12" i="3"/>
  <c r="G7" i="3"/>
  <c r="G9" i="3"/>
  <c r="G8" i="3"/>
  <c r="F15" i="4" l="1"/>
  <c r="F11" i="4"/>
  <c r="G10" i="3"/>
  <c r="F8" i="4" s="1"/>
  <c r="F9" i="4"/>
  <c r="F7" i="4"/>
  <c r="F5" i="4"/>
  <c r="F14" i="4"/>
  <c r="B11" i="4"/>
  <c r="B7" i="4"/>
  <c r="B5" i="4"/>
  <c r="F17" i="4"/>
  <c r="F13" i="4"/>
  <c r="B10" i="4"/>
  <c r="F6" i="4"/>
  <c r="F16" i="4"/>
  <c r="F12" i="4"/>
  <c r="F10" i="4"/>
  <c r="B9" i="4"/>
  <c r="C10" i="3"/>
  <c r="B8" i="4" s="1"/>
  <c r="B6" i="4"/>
  <c r="C21" i="3" l="1"/>
  <c r="B19" i="4" s="1"/>
  <c r="G21" i="3"/>
  <c r="F19" i="4" s="1"/>
  <c r="C23" i="3" l="1"/>
  <c r="G23" i="3" s="1"/>
  <c r="B21" i="4" l="1"/>
  <c r="G22" i="3"/>
  <c r="F21" i="4"/>
  <c r="F20" i="4" l="1"/>
  <c r="F16" i="6"/>
  <c r="F17" i="6" s="1"/>
  <c r="C20" i="4"/>
  <c r="C21" i="4" s="1"/>
  <c r="G21" i="4" s="1"/>
  <c r="G20" i="4" s="1"/>
</calcChain>
</file>

<file path=xl/sharedStrings.xml><?xml version="1.0" encoding="utf-8"?>
<sst xmlns="http://schemas.openxmlformats.org/spreadsheetml/2006/main" count="1146" uniqueCount="431">
  <si>
    <t>網掛け（*）・・・銀行口座への振込・引き落とし</t>
  </si>
  <si>
    <t>領収書月日</t>
  </si>
  <si>
    <t>収支</t>
  </si>
  <si>
    <t>科目</t>
  </si>
  <si>
    <t>摘要</t>
  </si>
  <si>
    <t>収入</t>
  </si>
  <si>
    <t>支出</t>
  </si>
  <si>
    <t>①緑の募金</t>
  </si>
  <si>
    <t>②赤十字社活動募金</t>
  </si>
  <si>
    <t>04.その他収入①アルミ缶回収費</t>
  </si>
  <si>
    <t>①七夕(7/7)</t>
  </si>
  <si>
    <t>七夕飾り（かざり）</t>
  </si>
  <si>
    <t>消耗品</t>
  </si>
  <si>
    <t>③青い羽根募金</t>
  </si>
  <si>
    <t>ＬＰガス（２ｋｇ）</t>
  </si>
  <si>
    <t>02.自治連年会費</t>
  </si>
  <si>
    <t>宇喜田小島地区自治連協議会分担金</t>
  </si>
  <si>
    <t>交通費（加藤）</t>
  </si>
  <si>
    <t>交通費（小野）</t>
  </si>
  <si>
    <t>交通費（塩瀬）</t>
  </si>
  <si>
    <t>03.行事収入</t>
  </si>
  <si>
    <t>総売上（参加費＋売上）</t>
  </si>
  <si>
    <t>05.寄付金</t>
  </si>
  <si>
    <t>運動会自治会分担金</t>
  </si>
  <si>
    <t>備品</t>
  </si>
  <si>
    <t>データ</t>
  </si>
  <si>
    <t>収入の部</t>
  </si>
  <si>
    <t>支出の部</t>
  </si>
  <si>
    <t>(単位：円）</t>
  </si>
  <si>
    <t>収　入　の　部</t>
  </si>
  <si>
    <t>支　出　の　部</t>
  </si>
  <si>
    <t>科　　　目</t>
  </si>
  <si>
    <t>予算額</t>
  </si>
  <si>
    <t>実績額</t>
  </si>
  <si>
    <t>備   考</t>
  </si>
  <si>
    <t>コミュニティ費（旧自治会費）</t>
  </si>
  <si>
    <t>行政分担金</t>
  </si>
  <si>
    <t>区・文書等配布委託金</t>
  </si>
  <si>
    <t>自治連年会費</t>
  </si>
  <si>
    <t>行事収入</t>
  </si>
  <si>
    <t>防犯協会加入分担金</t>
  </si>
  <si>
    <t>その他収入</t>
  </si>
  <si>
    <t xml:space="preserve"> ①アルミ缶回収費</t>
  </si>
  <si>
    <t>活動費</t>
  </si>
  <si>
    <t xml:space="preserve"> ②その他</t>
  </si>
  <si>
    <t xml:space="preserve">  ①行事支出</t>
  </si>
  <si>
    <t>寄付金</t>
  </si>
  <si>
    <t xml:space="preserve">  ②自治会保険料</t>
  </si>
  <si>
    <t xml:space="preserve">  ③募金支出</t>
  </si>
  <si>
    <t>印刷関係費</t>
  </si>
  <si>
    <t>備品費</t>
  </si>
  <si>
    <t>消耗品費</t>
  </si>
  <si>
    <t>渉外費</t>
  </si>
  <si>
    <t>銀行手数料</t>
  </si>
  <si>
    <t>予備費</t>
  </si>
  <si>
    <t xml:space="preserve">    収入合計</t>
  </si>
  <si>
    <t xml:space="preserve">    支出合計</t>
  </si>
  <si>
    <t xml:space="preserve">    前期繰越金</t>
  </si>
  <si>
    <t xml:space="preserve">    次期繰越金</t>
  </si>
  <si>
    <t xml:space="preserve">    収入・繰越金合計</t>
  </si>
  <si>
    <t xml:space="preserve">    支出・繰越金合計</t>
  </si>
  <si>
    <t>バームハイツ西葛西自治会　</t>
  </si>
  <si>
    <t xml:space="preserve">                                                           　    　　       </t>
  </si>
  <si>
    <t>会　長</t>
  </si>
  <si>
    <t xml:space="preserve"> 関 根  弘 二</t>
  </si>
  <si>
    <t xml:space="preserve">                                                            　　    　      </t>
  </si>
  <si>
    <t>監　事</t>
  </si>
  <si>
    <t xml:space="preserve"> 星 野　武 夫</t>
  </si>
  <si>
    <t xml:space="preserve">                         収　入　の　部</t>
  </si>
  <si>
    <t xml:space="preserve">                     支　出　の　部</t>
  </si>
  <si>
    <t xml:space="preserve">        科　　　目</t>
  </si>
  <si>
    <t xml:space="preserve"> 前期実績</t>
  </si>
  <si>
    <t xml:space="preserve">  予算額</t>
  </si>
  <si>
    <t xml:space="preserve">   備   考</t>
  </si>
  <si>
    <t xml:space="preserve">       科　　　目</t>
  </si>
  <si>
    <t>注1</t>
  </si>
  <si>
    <t>注2</t>
  </si>
  <si>
    <t>注4</t>
  </si>
  <si>
    <t>利息等</t>
  </si>
  <si>
    <t>注3</t>
  </si>
  <si>
    <t>今期予算</t>
  </si>
  <si>
    <t>前期実績</t>
  </si>
  <si>
    <t>前期予算</t>
  </si>
  <si>
    <t>コミュニティ費</t>
  </si>
  <si>
    <t>円</t>
  </si>
  <si>
    <t>行事支出</t>
  </si>
  <si>
    <t>七　夕</t>
  </si>
  <si>
    <t>円（</t>
  </si>
  <si>
    <t>円/</t>
  </si>
  <si>
    <t>円）</t>
  </si>
  <si>
    <t>夏まつり</t>
  </si>
  <si>
    <t>運動会</t>
  </si>
  <si>
    <t>区の報奨金</t>
  </si>
  <si>
    <t>いも煮会</t>
  </si>
  <si>
    <t>合計</t>
  </si>
  <si>
    <t>クリスマス飾り</t>
  </si>
  <si>
    <t>@30,000×5回＝</t>
  </si>
  <si>
    <t>正月飾り</t>
  </si>
  <si>
    <t>もちつき</t>
  </si>
  <si>
    <t>研修会・その他</t>
  </si>
  <si>
    <t>資　産　の　部</t>
  </si>
  <si>
    <t>負債及び繰越金の部</t>
  </si>
  <si>
    <t>金額</t>
  </si>
  <si>
    <t>現預金</t>
  </si>
  <si>
    <t>普通預金</t>
  </si>
  <si>
    <t>未払金</t>
  </si>
  <si>
    <t>現金</t>
  </si>
  <si>
    <t>前受金</t>
  </si>
  <si>
    <t>小計</t>
  </si>
  <si>
    <t>預り金</t>
  </si>
  <si>
    <t>預り金・借受金</t>
  </si>
  <si>
    <t>振替金</t>
  </si>
  <si>
    <t>未振替金</t>
  </si>
  <si>
    <t>未収入金</t>
  </si>
  <si>
    <t>仮払金</t>
  </si>
  <si>
    <t>次期繰越金</t>
  </si>
  <si>
    <t>合  計</t>
  </si>
  <si>
    <t>葛西地区新年顔合わせ会</t>
  </si>
  <si>
    <t>04.その他収入②その他</t>
  </si>
  <si>
    <t>切手代・印刷代</t>
  </si>
  <si>
    <t>ばーむ句会</t>
  </si>
  <si>
    <t>麺'Sクラブ</t>
  </si>
  <si>
    <t>03.防犯協会加入分担金</t>
  </si>
  <si>
    <t>振込手数料*</t>
  </si>
  <si>
    <t>02.区・文書等配布委託金</t>
  </si>
  <si>
    <t>刊行物配布委託料*</t>
  </si>
  <si>
    <t>01.行政分担金</t>
  </si>
  <si>
    <t>葛西地区自治会連合会分担金*</t>
  </si>
  <si>
    <t>社会福祉協議会正会員会費*</t>
  </si>
  <si>
    <t>葛西まつり分担金*</t>
  </si>
  <si>
    <t>01.コミュニティ費</t>
  </si>
  <si>
    <t>日本興亜損保自治会活動保険保険料*</t>
  </si>
  <si>
    <t>銀行利息*</t>
  </si>
  <si>
    <t>総計</t>
  </si>
  <si>
    <t>業者代金</t>
    <rPh sb="0" eb="2">
      <t>ギョウシャ</t>
    </rPh>
    <rPh sb="2" eb="4">
      <t>ダイキン</t>
    </rPh>
    <phoneticPr fontId="12"/>
  </si>
  <si>
    <t>04.その他収入①アルミ缶回収費 集計</t>
  </si>
  <si>
    <t>02.自治連年会費 集計</t>
  </si>
  <si>
    <t>切手代・印刷代（関根）</t>
    <rPh sb="8" eb="10">
      <t>セキネ</t>
    </rPh>
    <phoneticPr fontId="12"/>
  </si>
  <si>
    <t>文具（ノート、封筒）</t>
    <rPh sb="0" eb="2">
      <t>ブング</t>
    </rPh>
    <rPh sb="7" eb="9">
      <t>フウトウ</t>
    </rPh>
    <phoneticPr fontId="12"/>
  </si>
  <si>
    <t>注5</t>
    <rPh sb="0" eb="1">
      <t>チュウ</t>
    </rPh>
    <phoneticPr fontId="12"/>
  </si>
  <si>
    <t>注6</t>
    <phoneticPr fontId="12"/>
  </si>
  <si>
    <t>注6</t>
    <phoneticPr fontId="12"/>
  </si>
  <si>
    <t>注5</t>
    <phoneticPr fontId="12"/>
  </si>
  <si>
    <t>その他</t>
    <rPh sb="2" eb="3">
      <t>タ</t>
    </rPh>
    <phoneticPr fontId="12"/>
  </si>
  <si>
    <t>注１</t>
    <rPh sb="0" eb="1">
      <t>チュウ</t>
    </rPh>
    <phoneticPr fontId="12"/>
  </si>
  <si>
    <t>注２</t>
    <rPh sb="0" eb="1">
      <t>チュウ</t>
    </rPh>
    <phoneticPr fontId="12"/>
  </si>
  <si>
    <t xml:space="preserve">  ④諸経費</t>
    <rPh sb="3" eb="6">
      <t>ショケイヒ</t>
    </rPh>
    <phoneticPr fontId="12"/>
  </si>
  <si>
    <t>注３</t>
    <rPh sb="0" eb="1">
      <t>チュウ</t>
    </rPh>
    <phoneticPr fontId="12"/>
  </si>
  <si>
    <t>30周年記念費用</t>
    <rPh sb="2" eb="4">
      <t>シュウネン</t>
    </rPh>
    <rPh sb="4" eb="6">
      <t>キネン</t>
    </rPh>
    <rPh sb="6" eb="8">
      <t>ヒヨウ</t>
    </rPh>
    <phoneticPr fontId="12"/>
  </si>
  <si>
    <t>新年会</t>
    <phoneticPr fontId="12"/>
  </si>
  <si>
    <t>鏡開き</t>
    <rPh sb="0" eb="2">
      <t>カガミビラ</t>
    </rPh>
    <phoneticPr fontId="12"/>
  </si>
  <si>
    <t>【銀行入出金分】</t>
    <rPh sb="1" eb="3">
      <t>ギンコウ</t>
    </rPh>
    <rPh sb="3" eb="6">
      <t>ニュウシュッキン</t>
    </rPh>
    <rPh sb="6" eb="7">
      <t>ブン</t>
    </rPh>
    <phoneticPr fontId="12"/>
  </si>
  <si>
    <t>第１１期自治会収支報告</t>
    <phoneticPr fontId="12"/>
  </si>
  <si>
    <t>円</t>
    <phoneticPr fontId="12"/>
  </si>
  <si>
    <t>補助科目</t>
  </si>
  <si>
    <t>補助科目</t>
    <rPh sb="0" eb="2">
      <t>ホジョ</t>
    </rPh>
    <rPh sb="2" eb="4">
      <t>カモク</t>
    </rPh>
    <phoneticPr fontId="12"/>
  </si>
  <si>
    <t>04.活動費③募金支出</t>
  </si>
  <si>
    <t>04.活動費①行事支出</t>
  </si>
  <si>
    <t>04.活動費④諸経費</t>
    <rPh sb="7" eb="10">
      <t>ショケイヒ</t>
    </rPh>
    <phoneticPr fontId="12"/>
  </si>
  <si>
    <t>04.活動費②自治会保険料</t>
  </si>
  <si>
    <t>05.印刷関係費</t>
  </si>
  <si>
    <t>06.備品費</t>
  </si>
  <si>
    <t>07.消耗品費</t>
  </si>
  <si>
    <t>08.渉外費</t>
  </si>
  <si>
    <t>09.銀行手数料</t>
  </si>
  <si>
    <t>04.活動費①行事支出 集計</t>
  </si>
  <si>
    <t>04.活動費③募金支出 集計</t>
  </si>
  <si>
    <t>08.渉外費 集計</t>
  </si>
  <si>
    <t>自治連会合費他</t>
    <rPh sb="6" eb="7">
      <t>ホカ</t>
    </rPh>
    <phoneticPr fontId="12"/>
  </si>
  <si>
    <t>２０１６年 　月　　日</t>
    <phoneticPr fontId="12"/>
  </si>
  <si>
    <t xml:space="preserve">        第１２期収支決算を上記の通り上程し、ご報告いたします。</t>
    <phoneticPr fontId="12"/>
  </si>
  <si>
    <t xml:space="preserve">        第１２期決算書を監査した結果、適正なることを認めます。</t>
    <phoneticPr fontId="12"/>
  </si>
  <si>
    <t>平成27年06月　110kg×@50</t>
    <phoneticPr fontId="12"/>
  </si>
  <si>
    <t>日本酒</t>
    <phoneticPr fontId="12"/>
  </si>
  <si>
    <t>①夏まつり(7/25)</t>
    <phoneticPr fontId="12"/>
  </si>
  <si>
    <t>食材</t>
    <rPh sb="0" eb="2">
      <t>ショクザイ</t>
    </rPh>
    <phoneticPr fontId="12"/>
  </si>
  <si>
    <t>お米</t>
    <rPh sb="1" eb="2">
      <t>コメ</t>
    </rPh>
    <phoneticPr fontId="12"/>
  </si>
  <si>
    <t>機材</t>
    <rPh sb="0" eb="2">
      <t>キザイ</t>
    </rPh>
    <phoneticPr fontId="12"/>
  </si>
  <si>
    <t>④弔慰金（1004花里昌子様/7月23日逝去）</t>
    <rPh sb="9" eb="10">
      <t>ハナ</t>
    </rPh>
    <rPh sb="10" eb="11">
      <t>サト</t>
    </rPh>
    <rPh sb="11" eb="13">
      <t>マサコ</t>
    </rPh>
    <phoneticPr fontId="12"/>
  </si>
  <si>
    <t>印刷代（荻原）</t>
    <rPh sb="4" eb="6">
      <t>オギワラ</t>
    </rPh>
    <phoneticPr fontId="12"/>
  </si>
  <si>
    <t>③夏まつり(7/25)</t>
    <phoneticPr fontId="12"/>
  </si>
  <si>
    <t>①茶話会(5/17)</t>
    <rPh sb="1" eb="3">
      <t>サワ</t>
    </rPh>
    <rPh sb="3" eb="4">
      <t>カイ</t>
    </rPh>
    <phoneticPr fontId="12"/>
  </si>
  <si>
    <t>②七夕(7/7)</t>
    <phoneticPr fontId="12"/>
  </si>
  <si>
    <t>板目表紙A4 10枚</t>
    <rPh sb="0" eb="2">
      <t>イタメ</t>
    </rPh>
    <rPh sb="2" eb="4">
      <t>ヒョウシ</t>
    </rPh>
    <rPh sb="9" eb="10">
      <t>マイ</t>
    </rPh>
    <phoneticPr fontId="12"/>
  </si>
  <si>
    <t>剥離紙A4 10枚</t>
    <rPh sb="0" eb="2">
      <t>ハクリ</t>
    </rPh>
    <rPh sb="2" eb="3">
      <t>カミ</t>
    </rPh>
    <phoneticPr fontId="12"/>
  </si>
  <si>
    <t>06.備品費 集計</t>
  </si>
  <si>
    <t>④運動会(9/27)</t>
    <phoneticPr fontId="12"/>
  </si>
  <si>
    <t>10.予備費</t>
    <rPh sb="3" eb="6">
      <t>ヨビヒ</t>
    </rPh>
    <phoneticPr fontId="12"/>
  </si>
  <si>
    <t>ワイヤレスアンプ修理費（折半）</t>
    <rPh sb="8" eb="11">
      <t>シュウリヒ</t>
    </rPh>
    <rPh sb="12" eb="14">
      <t>セッパン</t>
    </rPh>
    <phoneticPr fontId="12"/>
  </si>
  <si>
    <t>平成27年08月　110kg×@50</t>
    <phoneticPr fontId="12"/>
  </si>
  <si>
    <t>バナナ×6、梅干×3</t>
    <rPh sb="6" eb="8">
      <t>ウメボシ</t>
    </rPh>
    <phoneticPr fontId="12"/>
  </si>
  <si>
    <t>お弁当（大：35、キッズ：12）</t>
    <rPh sb="1" eb="3">
      <t>ベントウ</t>
    </rPh>
    <rPh sb="4" eb="5">
      <t>ダイ</t>
    </rPh>
    <phoneticPr fontId="12"/>
  </si>
  <si>
    <t>飲み物</t>
    <rPh sb="0" eb="1">
      <t>ノ</t>
    </rPh>
    <rPh sb="2" eb="3">
      <t>モノ</t>
    </rPh>
    <phoneticPr fontId="12"/>
  </si>
  <si>
    <t>おにぎり等</t>
    <rPh sb="4" eb="5">
      <t>トウ</t>
    </rPh>
    <phoneticPr fontId="12"/>
  </si>
  <si>
    <t>お菓子等</t>
    <rPh sb="1" eb="3">
      <t>カシ</t>
    </rPh>
    <rPh sb="3" eb="4">
      <t>トウ</t>
    </rPh>
    <phoneticPr fontId="12"/>
  </si>
  <si>
    <t>平成27年09月　150kg×@50</t>
    <phoneticPr fontId="12"/>
  </si>
  <si>
    <t>⑤いも煮会(10/25)</t>
    <rPh sb="3" eb="4">
      <t>ニ</t>
    </rPh>
    <rPh sb="4" eb="5">
      <t>カイ</t>
    </rPh>
    <phoneticPr fontId="12"/>
  </si>
  <si>
    <t>食材（塩瀬）</t>
    <rPh sb="0" eb="2">
      <t>ショクザイ</t>
    </rPh>
    <rPh sb="3" eb="5">
      <t>シオセ</t>
    </rPh>
    <phoneticPr fontId="12"/>
  </si>
  <si>
    <t>食材（加藤）</t>
    <rPh sb="0" eb="2">
      <t>ショクザイ</t>
    </rPh>
    <rPh sb="3" eb="5">
      <t>カトウ</t>
    </rPh>
    <phoneticPr fontId="12"/>
  </si>
  <si>
    <t>酒（関根）</t>
    <rPh sb="0" eb="1">
      <t>サケ</t>
    </rPh>
    <rPh sb="2" eb="4">
      <t>セキネ</t>
    </rPh>
    <phoneticPr fontId="12"/>
  </si>
  <si>
    <t>印刷代（荻原）</t>
    <rPh sb="0" eb="2">
      <t>インサツ</t>
    </rPh>
    <rPh sb="2" eb="3">
      <t>ダイ</t>
    </rPh>
    <rPh sb="4" eb="6">
      <t>オギワラ</t>
    </rPh>
    <phoneticPr fontId="12"/>
  </si>
  <si>
    <t>食材（小野）</t>
    <rPh sb="0" eb="2">
      <t>ショクザイ</t>
    </rPh>
    <rPh sb="3" eb="5">
      <t>オノ</t>
    </rPh>
    <phoneticPr fontId="12"/>
  </si>
  <si>
    <t>②いも煮会(10/25)</t>
    <rPh sb="3" eb="4">
      <t>ニ</t>
    </rPh>
    <rPh sb="4" eb="5">
      <t>カイ</t>
    </rPh>
    <phoneticPr fontId="12"/>
  </si>
  <si>
    <t>会費</t>
    <rPh sb="0" eb="2">
      <t>カイヒ</t>
    </rPh>
    <phoneticPr fontId="12"/>
  </si>
  <si>
    <t>ガス代（佐々木）</t>
    <rPh sb="2" eb="3">
      <t>ダイ</t>
    </rPh>
    <rPh sb="4" eb="7">
      <t>ササキ</t>
    </rPh>
    <phoneticPr fontId="12"/>
  </si>
  <si>
    <t>アイス（佐々木）</t>
    <rPh sb="4" eb="7">
      <t>ササキ</t>
    </rPh>
    <phoneticPr fontId="12"/>
  </si>
  <si>
    <t>平成27年10月　110kg×@50</t>
    <phoneticPr fontId="12"/>
  </si>
  <si>
    <t>コーヒー（中久木）</t>
    <rPh sb="5" eb="8">
      <t>ナカクキ</t>
    </rPh>
    <phoneticPr fontId="12"/>
  </si>
  <si>
    <t>⑥クリスマス（荻原）</t>
    <rPh sb="7" eb="9">
      <t>オギワラ</t>
    </rPh>
    <phoneticPr fontId="12"/>
  </si>
  <si>
    <t>平成27年11月　90kg×@50</t>
    <phoneticPr fontId="12"/>
  </si>
  <si>
    <t>④歳末たすけあい募金</t>
    <rPh sb="1" eb="3">
      <t>サイマツ</t>
    </rPh>
    <rPh sb="8" eb="10">
      <t>ボキン</t>
    </rPh>
    <phoneticPr fontId="12"/>
  </si>
  <si>
    <t>鏡餅（星野）</t>
    <rPh sb="0" eb="2">
      <t>カガミモチ</t>
    </rPh>
    <rPh sb="3" eb="5">
      <t>ホシノ</t>
    </rPh>
    <phoneticPr fontId="12"/>
  </si>
  <si>
    <t>正月用品（星野）</t>
    <rPh sb="0" eb="2">
      <t>ショウガツ</t>
    </rPh>
    <rPh sb="2" eb="4">
      <t>ヨウヒン</t>
    </rPh>
    <rPh sb="5" eb="7">
      <t>ホシノ</t>
    </rPh>
    <phoneticPr fontId="12"/>
  </si>
  <si>
    <t>門松（河本）</t>
    <rPh sb="0" eb="2">
      <t>カドマツ</t>
    </rPh>
    <rPh sb="3" eb="5">
      <t>カワモト</t>
    </rPh>
    <phoneticPr fontId="12"/>
  </si>
  <si>
    <t>⑦正月飾り（12/26～1/10）</t>
    <rPh sb="1" eb="3">
      <t>ショウガツ</t>
    </rPh>
    <rPh sb="3" eb="4">
      <t>カザ</t>
    </rPh>
    <phoneticPr fontId="12"/>
  </si>
  <si>
    <t>⑤弔慰金（103宇野朝子様/11月15日逝去）</t>
    <rPh sb="8" eb="10">
      <t>ウノ</t>
    </rPh>
    <rPh sb="10" eb="12">
      <t>アサコ</t>
    </rPh>
    <rPh sb="12" eb="13">
      <t>サマ</t>
    </rPh>
    <phoneticPr fontId="12"/>
  </si>
  <si>
    <t>2014年12月～2015年5月*</t>
  </si>
  <si>
    <t>2014年12月～2015年5月*</t>
    <phoneticPr fontId="12"/>
  </si>
  <si>
    <t>集団回収報奨金(2014/10-2015/03)*</t>
    <phoneticPr fontId="12"/>
  </si>
  <si>
    <t>平成27年度葛西防犯協会支部会費*</t>
    <phoneticPr fontId="12"/>
  </si>
  <si>
    <t>テント（ナンコー天幕＆テント）*</t>
    <rPh sb="8" eb="10">
      <t>テンマク</t>
    </rPh>
    <phoneticPr fontId="14"/>
  </si>
  <si>
    <t>平成27年度葛西防犯協会特別賛助会費*</t>
    <phoneticPr fontId="12"/>
  </si>
  <si>
    <t>集団回収報奨金(2015/04-2015/09)*</t>
    <phoneticPr fontId="12"/>
  </si>
  <si>
    <t>テント*</t>
    <phoneticPr fontId="14"/>
  </si>
  <si>
    <t>①夏まつり（東京葬祭 7/24）*</t>
    <phoneticPr fontId="12"/>
  </si>
  <si>
    <t>②防災訓練（東京葬祭 9/3)*</t>
    <rPh sb="1" eb="3">
      <t>ボウサイ</t>
    </rPh>
    <rPh sb="3" eb="5">
      <t>クンレン</t>
    </rPh>
    <phoneticPr fontId="14"/>
  </si>
  <si>
    <t>③区民運動会（東京葬祭 9/24）*</t>
    <rPh sb="1" eb="3">
      <t>クミン</t>
    </rPh>
    <rPh sb="3" eb="5">
      <t>ウンドウ</t>
    </rPh>
    <rPh sb="5" eb="6">
      <t>カイ</t>
    </rPh>
    <phoneticPr fontId="14"/>
  </si>
  <si>
    <t>日本酒（関根）</t>
    <rPh sb="0" eb="3">
      <t>ニホンシュ</t>
    </rPh>
    <rPh sb="4" eb="6">
      <t>セキネ</t>
    </rPh>
    <phoneticPr fontId="12"/>
  </si>
  <si>
    <t>受付用アクリル盾（荻原）</t>
    <rPh sb="0" eb="2">
      <t>ウケツケ</t>
    </rPh>
    <rPh sb="2" eb="3">
      <t>ヨウ</t>
    </rPh>
    <rPh sb="7" eb="8">
      <t>タテ</t>
    </rPh>
    <rPh sb="9" eb="11">
      <t>オギワラ</t>
    </rPh>
    <phoneticPr fontId="12"/>
  </si>
  <si>
    <t>⑧鏡開き(1/10)・新年会(1/17)</t>
    <rPh sb="1" eb="2">
      <t>カガミ</t>
    </rPh>
    <rPh sb="2" eb="3">
      <t>ヒラ</t>
    </rPh>
    <rPh sb="11" eb="14">
      <t>シンネンカイ</t>
    </rPh>
    <phoneticPr fontId="12"/>
  </si>
  <si>
    <t>食品等（塩瀬）</t>
    <rPh sb="0" eb="2">
      <t>ショクヒン</t>
    </rPh>
    <rPh sb="2" eb="3">
      <t>トウ</t>
    </rPh>
    <rPh sb="4" eb="6">
      <t>シオセ</t>
    </rPh>
    <phoneticPr fontId="12"/>
  </si>
  <si>
    <t>交通費（塩瀬）</t>
    <rPh sb="0" eb="3">
      <t>コウツウヒ</t>
    </rPh>
    <rPh sb="4" eb="6">
      <t>シオセ</t>
    </rPh>
    <phoneticPr fontId="12"/>
  </si>
  <si>
    <t>交通費（小野）</t>
    <rPh sb="0" eb="3">
      <t>コウツウヒ</t>
    </rPh>
    <rPh sb="4" eb="6">
      <t>オノ</t>
    </rPh>
    <phoneticPr fontId="12"/>
  </si>
  <si>
    <t>交通費（加藤）</t>
    <rPh sb="0" eb="3">
      <t>コウツウヒ</t>
    </rPh>
    <rPh sb="4" eb="6">
      <t>カトウ</t>
    </rPh>
    <phoneticPr fontId="12"/>
  </si>
  <si>
    <t>⑥自治会会議費懇親会費(12/29)</t>
    <phoneticPr fontId="12"/>
  </si>
  <si>
    <t>⑦葛西地区新年顔合わせ会(1/6)</t>
    <phoneticPr fontId="12"/>
  </si>
  <si>
    <t>交通費（荻原）</t>
    <rPh sb="0" eb="3">
      <t>コウツウヒ</t>
    </rPh>
    <rPh sb="4" eb="6">
      <t>オギワラ</t>
    </rPh>
    <phoneticPr fontId="12"/>
  </si>
  <si>
    <t>交通費（星野）</t>
    <rPh sb="0" eb="3">
      <t>コウツウヒ</t>
    </rPh>
    <rPh sb="4" eb="6">
      <t>ホシノ</t>
    </rPh>
    <phoneticPr fontId="12"/>
  </si>
  <si>
    <t>交通費（中久木）</t>
    <rPh sb="0" eb="3">
      <t>コウツウヒ</t>
    </rPh>
    <rPh sb="4" eb="7">
      <t>ナカクキ</t>
    </rPh>
    <phoneticPr fontId="12"/>
  </si>
  <si>
    <t>交通費（佐々木）</t>
    <rPh sb="0" eb="3">
      <t>コウツウヒ</t>
    </rPh>
    <rPh sb="4" eb="7">
      <t>ササキ</t>
    </rPh>
    <phoneticPr fontId="12"/>
  </si>
  <si>
    <t>交通費（河本）</t>
    <rPh sb="0" eb="3">
      <t>コウツウヒ</t>
    </rPh>
    <rPh sb="4" eb="6">
      <t>カワモト</t>
    </rPh>
    <phoneticPr fontId="12"/>
  </si>
  <si>
    <t>鏡開き（718髙木様）</t>
    <rPh sb="0" eb="1">
      <t>カガミ</t>
    </rPh>
    <rPh sb="1" eb="2">
      <t>ヒラ</t>
    </rPh>
    <rPh sb="7" eb="9">
      <t>タカギ</t>
    </rPh>
    <rPh sb="9" eb="10">
      <t>サマ</t>
    </rPh>
    <phoneticPr fontId="12"/>
  </si>
  <si>
    <t>オードブル（小野）</t>
    <rPh sb="6" eb="8">
      <t>オノ</t>
    </rPh>
    <phoneticPr fontId="12"/>
  </si>
  <si>
    <t>飲み物（加藤）</t>
    <rPh sb="0" eb="1">
      <t>ノ</t>
    </rPh>
    <rPh sb="2" eb="3">
      <t>モノ</t>
    </rPh>
    <rPh sb="4" eb="6">
      <t>カトウ</t>
    </rPh>
    <phoneticPr fontId="12"/>
  </si>
  <si>
    <t>おつまみ（小野）</t>
    <rPh sb="5" eb="7">
      <t>オノ</t>
    </rPh>
    <phoneticPr fontId="12"/>
  </si>
  <si>
    <t>おつまみ（塩瀬）</t>
    <rPh sb="5" eb="7">
      <t>シオセ</t>
    </rPh>
    <phoneticPr fontId="12"/>
  </si>
  <si>
    <t>印刷代金（荻原）</t>
    <rPh sb="0" eb="2">
      <t>インサツ</t>
    </rPh>
    <rPh sb="2" eb="4">
      <t>ダイキン</t>
    </rPh>
    <rPh sb="5" eb="7">
      <t>オギワラ</t>
    </rPh>
    <phoneticPr fontId="12"/>
  </si>
  <si>
    <t>マグネットシード（荻原）</t>
    <rPh sb="9" eb="11">
      <t>オギワラ</t>
    </rPh>
    <phoneticPr fontId="12"/>
  </si>
  <si>
    <t>⑨もちつき(2/14)</t>
    <phoneticPr fontId="12"/>
  </si>
  <si>
    <t>トレイ、キッチンタオル等</t>
    <rPh sb="11" eb="12">
      <t>トウ</t>
    </rPh>
    <phoneticPr fontId="12"/>
  </si>
  <si>
    <t>菓子等</t>
    <rPh sb="0" eb="2">
      <t>カシ</t>
    </rPh>
    <rPh sb="2" eb="3">
      <t>トウ</t>
    </rPh>
    <phoneticPr fontId="12"/>
  </si>
  <si>
    <t>印刷代（中久木）</t>
    <rPh sb="4" eb="7">
      <t>ナカクキ</t>
    </rPh>
    <phoneticPr fontId="12"/>
  </si>
  <si>
    <t>2015年06月～2015年11月*</t>
  </si>
  <si>
    <t>2015年06月～2015年11月*</t>
    <phoneticPr fontId="12"/>
  </si>
  <si>
    <t>2015年6月～2015年11月*</t>
    <phoneticPr fontId="12"/>
  </si>
  <si>
    <t>2014年12月～2015年5月*</t>
    <phoneticPr fontId="12"/>
  </si>
  <si>
    <t>@5,500×12か月＝</t>
    <phoneticPr fontId="12"/>
  </si>
  <si>
    <t>スピーカー、大鍋</t>
    <rPh sb="6" eb="8">
      <t>オオナベ</t>
    </rPh>
    <phoneticPr fontId="12"/>
  </si>
  <si>
    <t>未収入金　注１</t>
    <rPh sb="5" eb="6">
      <t>チュウ</t>
    </rPh>
    <phoneticPr fontId="12"/>
  </si>
  <si>
    <t>ひなまつり</t>
    <phoneticPr fontId="12"/>
  </si>
  <si>
    <t>④もちつき（東京葬祭 2/8）*</t>
    <phoneticPr fontId="14"/>
  </si>
  <si>
    <t xml:space="preserve"> ①集団回収費</t>
    <rPh sb="2" eb="4">
      <t>シュウダン</t>
    </rPh>
    <phoneticPr fontId="12"/>
  </si>
  <si>
    <t>集団回収費</t>
    <rPh sb="0" eb="2">
      <t>シュウダン</t>
    </rPh>
    <phoneticPr fontId="12"/>
  </si>
  <si>
    <t>第１３期（平成２８年度）貸借対照表</t>
    <phoneticPr fontId="12"/>
  </si>
  <si>
    <t>２０１７年３月３１日現在</t>
    <phoneticPr fontId="12"/>
  </si>
  <si>
    <t>第１４期（平成２９年度）予算案</t>
    <phoneticPr fontId="12"/>
  </si>
  <si>
    <t>２０１７年４月１日～２０１８年３月３１日</t>
    <phoneticPr fontId="12"/>
  </si>
  <si>
    <t>第１３期（平成２８年度）決算書</t>
    <phoneticPr fontId="12"/>
  </si>
  <si>
    <t>２０１６年４月１日～２０１７年３月３１日</t>
    <phoneticPr fontId="12"/>
  </si>
  <si>
    <t>収支明細 (2016.4.1～)</t>
    <phoneticPr fontId="12"/>
  </si>
  <si>
    <t>平成28年04月　80kg×@50</t>
  </si>
  <si>
    <t>平成28年04月　80kg×@50</t>
    <phoneticPr fontId="12"/>
  </si>
  <si>
    <t>②宇喜田・小島地区自治連懇親会（5/8）</t>
  </si>
  <si>
    <t>②宇喜田・小島地区自治連懇親会（5/8）</t>
    <phoneticPr fontId="12"/>
  </si>
  <si>
    <t>②宇喜田・小島地区自治連懇親会（6*3000）</t>
    <phoneticPr fontId="12"/>
  </si>
  <si>
    <t>①わんわんウォーキング分担金（4/18）</t>
  </si>
  <si>
    <t>①わんわんウォーキング分担金（4/18）</t>
    <phoneticPr fontId="12"/>
  </si>
  <si>
    <t>③自治会会議費懇親会費(5/22)</t>
  </si>
  <si>
    <t>③自治会会議費懇親会費(5/22)</t>
    <phoneticPr fontId="12"/>
  </si>
  <si>
    <t>平成28年05月　80kg×@50</t>
  </si>
  <si>
    <t>平成28年05月　80kg×@50</t>
    <phoneticPr fontId="12"/>
  </si>
  <si>
    <t>①七夕(7/7)</t>
    <phoneticPr fontId="12"/>
  </si>
  <si>
    <t>掲示板用ラベル</t>
    <rPh sb="0" eb="3">
      <t>ケイジバン</t>
    </rPh>
    <rPh sb="3" eb="4">
      <t>ヨウ</t>
    </rPh>
    <phoneticPr fontId="12"/>
  </si>
  <si>
    <t>仕上げ砥石修正用</t>
    <rPh sb="0" eb="2">
      <t>シア</t>
    </rPh>
    <rPh sb="3" eb="5">
      <t>トイシ</t>
    </rPh>
    <rPh sb="5" eb="7">
      <t>シュウセイ</t>
    </rPh>
    <rPh sb="7" eb="8">
      <t>ヨウ</t>
    </rPh>
    <phoneticPr fontId="12"/>
  </si>
  <si>
    <t>平成28年06月　100kg×@50</t>
  </si>
  <si>
    <t>平成28年06月　100kg×@50</t>
    <phoneticPr fontId="12"/>
  </si>
  <si>
    <t>②夏まつり(7/17)</t>
  </si>
  <si>
    <t>②夏まつり(7/17)</t>
    <rPh sb="1" eb="2">
      <t>ナツ</t>
    </rPh>
    <phoneticPr fontId="12"/>
  </si>
  <si>
    <t>菓子</t>
    <rPh sb="0" eb="2">
      <t>カシ</t>
    </rPh>
    <phoneticPr fontId="12"/>
  </si>
  <si>
    <t>印刷代</t>
    <rPh sb="0" eb="2">
      <t>インサツ</t>
    </rPh>
    <rPh sb="2" eb="3">
      <t>ダイ</t>
    </rPh>
    <phoneticPr fontId="12"/>
  </si>
  <si>
    <t>交通費</t>
    <rPh sb="0" eb="3">
      <t>コウツウヒ</t>
    </rPh>
    <phoneticPr fontId="12"/>
  </si>
  <si>
    <t>備品機材</t>
    <rPh sb="0" eb="2">
      <t>ビヒン</t>
    </rPh>
    <rPh sb="2" eb="4">
      <t>キザイ</t>
    </rPh>
    <phoneticPr fontId="12"/>
  </si>
  <si>
    <t>ガス代金</t>
    <rPh sb="2" eb="4">
      <t>ダイキン</t>
    </rPh>
    <phoneticPr fontId="12"/>
  </si>
  <si>
    <t>食品他</t>
    <rPh sb="0" eb="2">
      <t>ショクヒン</t>
    </rPh>
    <rPh sb="2" eb="3">
      <t>ホカ</t>
    </rPh>
    <phoneticPr fontId="12"/>
  </si>
  <si>
    <t>景品</t>
    <rPh sb="0" eb="2">
      <t>ケイヒン</t>
    </rPh>
    <phoneticPr fontId="12"/>
  </si>
  <si>
    <t>①夏まつり(7/17)</t>
  </si>
  <si>
    <t>①夏まつり(7/17)</t>
    <phoneticPr fontId="12"/>
  </si>
  <si>
    <t>ビール</t>
    <phoneticPr fontId="12"/>
  </si>
  <si>
    <t>スイカ３個</t>
    <rPh sb="4" eb="5">
      <t>コ</t>
    </rPh>
    <phoneticPr fontId="12"/>
  </si>
  <si>
    <t>コーヒー</t>
    <phoneticPr fontId="12"/>
  </si>
  <si>
    <t>03.行事収入 集計</t>
  </si>
  <si>
    <t>収支明細 (2014.4.1～)</t>
    <phoneticPr fontId="12"/>
  </si>
  <si>
    <t>①宇喜田・小島地区自治連懇親会（5/10）</t>
    <phoneticPr fontId="12"/>
  </si>
  <si>
    <t>①宇喜田・小島地区自治連懇親会（7*3000）</t>
    <phoneticPr fontId="12"/>
  </si>
  <si>
    <t>平成27年04月　90kg×@50</t>
    <phoneticPr fontId="12"/>
  </si>
  <si>
    <t>平成27年04月　90kg×@50</t>
    <phoneticPr fontId="12"/>
  </si>
  <si>
    <t>②わんわんウォーキング分担金（4/20）</t>
    <phoneticPr fontId="12"/>
  </si>
  <si>
    <t>②わんわんウォーキング分担金（4/20）</t>
    <phoneticPr fontId="12"/>
  </si>
  <si>
    <t>③自治会会議費懇親会費(5/17)</t>
    <phoneticPr fontId="12"/>
  </si>
  <si>
    <t>③自治会会議費懇親会費(5/17)</t>
    <phoneticPr fontId="12"/>
  </si>
  <si>
    <t>平成27年05月　110kg×@50</t>
    <phoneticPr fontId="12"/>
  </si>
  <si>
    <t>平成27年05月　110kg×@50</t>
    <phoneticPr fontId="12"/>
  </si>
  <si>
    <t>②七夕(7/7)</t>
    <phoneticPr fontId="12"/>
  </si>
  <si>
    <t>③夏まつり(7/25)</t>
    <phoneticPr fontId="12"/>
  </si>
  <si>
    <t>ビンゴカード</t>
    <phoneticPr fontId="12"/>
  </si>
  <si>
    <t>平成27年06月　110kg×@50</t>
    <phoneticPr fontId="12"/>
  </si>
  <si>
    <t>③夏まつり(7/25)</t>
    <phoneticPr fontId="12"/>
  </si>
  <si>
    <t>③夏まつり(7/25)</t>
    <phoneticPr fontId="12"/>
  </si>
  <si>
    <t>切手代・印刷代</t>
    <phoneticPr fontId="12"/>
  </si>
  <si>
    <t>スイカ、コーヒー</t>
    <phoneticPr fontId="12"/>
  </si>
  <si>
    <t>平成27年07月　150kg×@50</t>
    <phoneticPr fontId="12"/>
  </si>
  <si>
    <t>平成27年07月　150kg×@50</t>
    <phoneticPr fontId="12"/>
  </si>
  <si>
    <t>④運動会(9/27)</t>
    <phoneticPr fontId="12"/>
  </si>
  <si>
    <t>平成27年08月　110kg×@50</t>
    <phoneticPr fontId="12"/>
  </si>
  <si>
    <t>④運動会(9/27)</t>
    <phoneticPr fontId="12"/>
  </si>
  <si>
    <t>④運動会(9/27)</t>
    <phoneticPr fontId="12"/>
  </si>
  <si>
    <t>レンタカー</t>
    <phoneticPr fontId="12"/>
  </si>
  <si>
    <t>平成27年10月　110kg×@50</t>
    <phoneticPr fontId="12"/>
  </si>
  <si>
    <t>⑥クリスマス(11/28～12/26)</t>
    <phoneticPr fontId="12"/>
  </si>
  <si>
    <t>平成27年11月　90kg×@50</t>
    <phoneticPr fontId="12"/>
  </si>
  <si>
    <t>自治会忘年会　10名</t>
    <phoneticPr fontId="12"/>
  </si>
  <si>
    <t>平成27年12月　110kg×@50</t>
    <phoneticPr fontId="12"/>
  </si>
  <si>
    <t>⑦葛西地区新年顔合わせ会(1/6)</t>
    <phoneticPr fontId="12"/>
  </si>
  <si>
    <t>⑦葛西地区新年顔合わせ会(1/6)</t>
    <phoneticPr fontId="12"/>
  </si>
  <si>
    <t>⑦葛西地区新年顔合わせ会(1/6)</t>
    <phoneticPr fontId="12"/>
  </si>
  <si>
    <t>平成28年1月　90kg×@50</t>
    <phoneticPr fontId="12"/>
  </si>
  <si>
    <t>平成28年1月　90kg×@50</t>
    <phoneticPr fontId="12"/>
  </si>
  <si>
    <t>⑨もちつき(2/14)</t>
    <phoneticPr fontId="12"/>
  </si>
  <si>
    <t>印刷代（河本）</t>
    <phoneticPr fontId="12"/>
  </si>
  <si>
    <t>平成28年2月　80kg×@50</t>
    <phoneticPr fontId="12"/>
  </si>
  <si>
    <t>印刷代（河本）</t>
    <phoneticPr fontId="12"/>
  </si>
  <si>
    <t>⑧サークル活動費</t>
    <phoneticPr fontId="12"/>
  </si>
  <si>
    <t>平成28年3月　100kg×@50</t>
    <phoneticPr fontId="12"/>
  </si>
  <si>
    <t>平成28年3月　100kg×@50</t>
    <phoneticPr fontId="12"/>
  </si>
  <si>
    <t>集団回収報奨金(2014/10-2015/03)*</t>
    <phoneticPr fontId="12"/>
  </si>
  <si>
    <t>2014年12月～2015年5月*</t>
    <phoneticPr fontId="12"/>
  </si>
  <si>
    <t>葛西防犯カメラの会分担金*</t>
    <phoneticPr fontId="12"/>
  </si>
  <si>
    <t>葛西防犯カメラの会分担金*</t>
    <phoneticPr fontId="12"/>
  </si>
  <si>
    <t>平成28年07月　80kg×@50</t>
  </si>
  <si>
    <t>平成28年07月　80kg×@50</t>
    <phoneticPr fontId="12"/>
  </si>
  <si>
    <t>③運動会(9/25)</t>
  </si>
  <si>
    <t>③運動会(9/25)</t>
    <phoneticPr fontId="12"/>
  </si>
  <si>
    <t>平成28年08月　110kg×@50</t>
  </si>
  <si>
    <t>平成28年08月　110kg×@50</t>
    <phoneticPr fontId="12"/>
  </si>
  <si>
    <t>ゴザ2枚</t>
    <rPh sb="3" eb="4">
      <t>マイ</t>
    </rPh>
    <phoneticPr fontId="12"/>
  </si>
  <si>
    <t>ホッチキス、画鋲</t>
    <rPh sb="6" eb="8">
      <t>ガビョウ</t>
    </rPh>
    <phoneticPr fontId="12"/>
  </si>
  <si>
    <t>④いも煮会(10/23)</t>
  </si>
  <si>
    <t>④いも煮会(10/23)</t>
    <rPh sb="3" eb="4">
      <t>ニ</t>
    </rPh>
    <rPh sb="4" eb="5">
      <t>カイ</t>
    </rPh>
    <phoneticPr fontId="12"/>
  </si>
  <si>
    <t>飲み物</t>
    <rPh sb="0" eb="1">
      <t>ノ</t>
    </rPh>
    <rPh sb="2" eb="3">
      <t>モノ</t>
    </rPh>
    <phoneticPr fontId="12"/>
  </si>
  <si>
    <t>飲料</t>
    <rPh sb="0" eb="2">
      <t>インリョウ</t>
    </rPh>
    <phoneticPr fontId="12"/>
  </si>
  <si>
    <t>カセットボンベ</t>
    <phoneticPr fontId="12"/>
  </si>
  <si>
    <t>お弁当</t>
    <rPh sb="1" eb="3">
      <t>ベントウ</t>
    </rPh>
    <phoneticPr fontId="12"/>
  </si>
  <si>
    <t>レンタカー</t>
    <phoneticPr fontId="12"/>
  </si>
  <si>
    <t>おやつ他</t>
    <rPh sb="3" eb="4">
      <t>ホカ</t>
    </rPh>
    <phoneticPr fontId="12"/>
  </si>
  <si>
    <t>養生テープ他</t>
    <rPh sb="0" eb="2">
      <t>ヨウジョウ</t>
    </rPh>
    <rPh sb="5" eb="6">
      <t>ホカ</t>
    </rPh>
    <phoneticPr fontId="12"/>
  </si>
  <si>
    <t>朝食</t>
    <rPh sb="0" eb="2">
      <t>チョウショク</t>
    </rPh>
    <phoneticPr fontId="12"/>
  </si>
  <si>
    <t>04.活動費④諸経費</t>
  </si>
  <si>
    <t>04.活動費④諸経費 集計</t>
  </si>
  <si>
    <t>②いも煮会(10/23)</t>
  </si>
  <si>
    <t>②いも煮会(10/23)</t>
    <rPh sb="3" eb="4">
      <t>ニ</t>
    </rPh>
    <rPh sb="4" eb="5">
      <t>カイ</t>
    </rPh>
    <phoneticPr fontId="12"/>
  </si>
  <si>
    <t>食費</t>
    <rPh sb="0" eb="2">
      <t>ショクヒ</t>
    </rPh>
    <phoneticPr fontId="12"/>
  </si>
  <si>
    <t>ビールなど</t>
    <phoneticPr fontId="12"/>
  </si>
  <si>
    <t>日本酒</t>
    <rPh sb="0" eb="3">
      <t>ニホンシュ</t>
    </rPh>
    <phoneticPr fontId="12"/>
  </si>
  <si>
    <t>平成28年09月　80kg×@50</t>
  </si>
  <si>
    <t>平成28年09月　80kg×@50</t>
    <phoneticPr fontId="12"/>
  </si>
  <si>
    <t>平成28年10月　80kg×@50</t>
  </si>
  <si>
    <t>平成28年10月　80kg×@50</t>
    <phoneticPr fontId="12"/>
  </si>
  <si>
    <t>③赤い羽根募金</t>
    <rPh sb="1" eb="2">
      <t>アカ</t>
    </rPh>
    <rPh sb="3" eb="5">
      <t>ハネ</t>
    </rPh>
    <rPh sb="5" eb="7">
      <t>ボキン</t>
    </rPh>
    <phoneticPr fontId="12"/>
  </si>
  <si>
    <t>予備費</t>
    <rPh sb="0" eb="2">
      <t>ヨビ</t>
    </rPh>
    <phoneticPr fontId="12"/>
  </si>
  <si>
    <t>①ワイヤレスアンプ修理</t>
  </si>
  <si>
    <t>①ワイヤレスアンプ修理</t>
    <rPh sb="9" eb="11">
      <t>シュウリ</t>
    </rPh>
    <phoneticPr fontId="12"/>
  </si>
  <si>
    <t>アクティブスピーカー</t>
  </si>
  <si>
    <t>アクティブスピーカー</t>
    <phoneticPr fontId="12"/>
  </si>
  <si>
    <t>アクティブスピーカー・交通費</t>
    <rPh sb="11" eb="14">
      <t>コウツウヒ</t>
    </rPh>
    <phoneticPr fontId="12"/>
  </si>
  <si>
    <t>⑤もちつき(11/13)</t>
  </si>
  <si>
    <t>⑤もちつき(11/13)</t>
    <phoneticPr fontId="12"/>
  </si>
  <si>
    <t>業者代金</t>
    <rPh sb="0" eb="2">
      <t>ギョウシャ</t>
    </rPh>
    <rPh sb="2" eb="4">
      <t>ダイキン</t>
    </rPh>
    <phoneticPr fontId="12"/>
  </si>
  <si>
    <t>反省会費用</t>
    <rPh sb="0" eb="2">
      <t>ハンセイ</t>
    </rPh>
    <rPh sb="2" eb="3">
      <t>カイ</t>
    </rPh>
    <rPh sb="3" eb="5">
      <t>ヒヨウ</t>
    </rPh>
    <phoneticPr fontId="12"/>
  </si>
  <si>
    <t>予備費 集計</t>
  </si>
  <si>
    <t>④赤い羽根募金</t>
  </si>
  <si>
    <t>④赤い羽根募金</t>
    <rPh sb="1" eb="2">
      <t>アカ</t>
    </rPh>
    <rPh sb="3" eb="5">
      <t>ハネ</t>
    </rPh>
    <rPh sb="5" eb="7">
      <t>ボキン</t>
    </rPh>
    <phoneticPr fontId="12"/>
  </si>
  <si>
    <t>ゴザ</t>
  </si>
  <si>
    <t>ゴザ</t>
    <phoneticPr fontId="12"/>
  </si>
  <si>
    <t>平成28年11月　100kg×@50</t>
  </si>
  <si>
    <t>平成28年11月　100kg×@50</t>
    <phoneticPr fontId="12"/>
  </si>
  <si>
    <t>鏡餅</t>
    <rPh sb="0" eb="2">
      <t>カガミモチ</t>
    </rPh>
    <phoneticPr fontId="12"/>
  </si>
  <si>
    <t>お茶</t>
    <rPh sb="1" eb="2">
      <t>チャ</t>
    </rPh>
    <phoneticPr fontId="12"/>
  </si>
  <si>
    <t>吸盤</t>
    <rPh sb="0" eb="2">
      <t>キュウバン</t>
    </rPh>
    <phoneticPr fontId="12"/>
  </si>
  <si>
    <t>門松</t>
    <rPh sb="0" eb="2">
      <t>カドマツ</t>
    </rPh>
    <phoneticPr fontId="12"/>
  </si>
  <si>
    <t>正月飾り</t>
    <rPh sb="0" eb="2">
      <t>ショウガツ</t>
    </rPh>
    <rPh sb="2" eb="3">
      <t>カザ</t>
    </rPh>
    <phoneticPr fontId="12"/>
  </si>
  <si>
    <t>④自治会会議費懇親会費(12/29)</t>
  </si>
  <si>
    <t>④自治会会議費懇親会費(12/29)</t>
    <phoneticPr fontId="12"/>
  </si>
  <si>
    <t>⑤葛西地区新年顔合わせ会(1/6)</t>
  </si>
  <si>
    <t>⑤葛西地区新年顔合わせ会(1/6)</t>
    <phoneticPr fontId="12"/>
  </si>
  <si>
    <t>印刷代（いも煮会）</t>
    <rPh sb="0" eb="2">
      <t>インサツ</t>
    </rPh>
    <rPh sb="6" eb="7">
      <t>ニ</t>
    </rPh>
    <rPh sb="7" eb="8">
      <t>カイ</t>
    </rPh>
    <phoneticPr fontId="12"/>
  </si>
  <si>
    <t>印刷代（もちつき）</t>
    <rPh sb="0" eb="2">
      <t>インサツ</t>
    </rPh>
    <rPh sb="2" eb="3">
      <t>ダイ</t>
    </rPh>
    <phoneticPr fontId="12"/>
  </si>
  <si>
    <t>印刷代（クリスマス飾り）</t>
    <rPh sb="0" eb="2">
      <t>インサツ</t>
    </rPh>
    <rPh sb="9" eb="10">
      <t>カザ</t>
    </rPh>
    <phoneticPr fontId="12"/>
  </si>
  <si>
    <t>ビンゴ・他</t>
    <rPh sb="4" eb="5">
      <t>ホカ</t>
    </rPh>
    <phoneticPr fontId="12"/>
  </si>
  <si>
    <t>備品（いもに会）</t>
    <rPh sb="0" eb="2">
      <t>ビヒン</t>
    </rPh>
    <rPh sb="6" eb="7">
      <t>カイ</t>
    </rPh>
    <phoneticPr fontId="12"/>
  </si>
  <si>
    <t>クリスマス飾り 他</t>
    <rPh sb="5" eb="6">
      <t>カザ</t>
    </rPh>
    <rPh sb="8" eb="9">
      <t>ホカ</t>
    </rPh>
    <phoneticPr fontId="12"/>
  </si>
  <si>
    <t>⑦正月飾り</t>
  </si>
  <si>
    <t>⑦正月飾り</t>
    <rPh sb="1" eb="3">
      <t>ショウガツ</t>
    </rPh>
    <rPh sb="3" eb="4">
      <t>カザ</t>
    </rPh>
    <phoneticPr fontId="12"/>
  </si>
  <si>
    <t>⑥クリスマス飾り</t>
  </si>
  <si>
    <t>⑥クリスマス飾り</t>
    <rPh sb="6" eb="7">
      <t>カザ</t>
    </rPh>
    <phoneticPr fontId="12"/>
  </si>
  <si>
    <t>平成28年12月　90kg×@50</t>
  </si>
  <si>
    <t>平成28年12月　90kg×@50</t>
    <phoneticPr fontId="12"/>
  </si>
  <si>
    <t>⑥葛西地区新年顔合わせ会(1/6)</t>
  </si>
  <si>
    <t>⑥葛西地区新年顔合わせ会(1/6)</t>
    <phoneticPr fontId="12"/>
  </si>
  <si>
    <t>日本酒</t>
    <rPh sb="0" eb="3">
      <t>ニホンシュ</t>
    </rPh>
    <phoneticPr fontId="12"/>
  </si>
  <si>
    <t>のぼり</t>
  </si>
  <si>
    <t>のぼり</t>
    <phoneticPr fontId="12"/>
  </si>
  <si>
    <t>のぼり</t>
    <phoneticPr fontId="12"/>
  </si>
  <si>
    <t>印刷代</t>
    <rPh sb="0" eb="2">
      <t>インサツ</t>
    </rPh>
    <rPh sb="2" eb="3">
      <t>ダイ</t>
    </rPh>
    <phoneticPr fontId="12"/>
  </si>
  <si>
    <t>マグネットシート</t>
    <phoneticPr fontId="12"/>
  </si>
  <si>
    <t>備品</t>
    <phoneticPr fontId="12"/>
  </si>
  <si>
    <t>⑧鏡開き</t>
  </si>
  <si>
    <t>⑧鏡開き</t>
    <rPh sb="1" eb="3">
      <t>カガミビラ</t>
    </rPh>
    <phoneticPr fontId="12"/>
  </si>
  <si>
    <t>⑨新年会</t>
  </si>
  <si>
    <t>⑨新年会</t>
    <rPh sb="1" eb="4">
      <t>シンネンカイ</t>
    </rPh>
    <phoneticPr fontId="12"/>
  </si>
  <si>
    <t>飲み物</t>
    <rPh sb="0" eb="1">
      <t>ノ</t>
    </rPh>
    <rPh sb="2" eb="3">
      <t>モノ</t>
    </rPh>
    <phoneticPr fontId="12"/>
  </si>
  <si>
    <t>オードブル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</si>
</sst>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_);[Red]\(#,##0\)"/>
    <numFmt numFmtId="178" formatCode="0_ "/>
  </numFmts>
  <fonts count="17"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.5"/>
      <name val="ＭＳ ゴシック"/>
      <family val="3"/>
      <charset val="128"/>
    </font>
    <font>
      <sz val="10.5"/>
      <name val="ＭＳ Ｐゴシック"/>
      <family val="3"/>
      <charset val="128"/>
    </font>
    <font>
      <sz val="10.5"/>
      <name val="ＭＳ ゴシック"/>
      <family val="3"/>
      <charset val="128"/>
    </font>
    <font>
      <sz val="10.5"/>
      <color indexed="10"/>
      <name val="ＭＳ ゴシック"/>
      <family val="3"/>
      <charset val="128"/>
    </font>
    <font>
      <sz val="10.5"/>
      <color indexed="12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12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1"/>
      <color indexed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3F3F76"/>
      <name val="ＭＳ Ｐゴシック"/>
      <family val="2"/>
      <charset val="128"/>
      <scheme val="minor"/>
    </font>
    <font>
      <sz val="10.5"/>
      <color rgb="FFFF0000"/>
      <name val="ＭＳ ゴシック"/>
      <family val="3"/>
      <charset val="128"/>
    </font>
    <font>
      <sz val="11"/>
      <color theme="1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15"/>
        <bgColor indexed="35"/>
      </patternFill>
    </fill>
    <fill>
      <patternFill patternType="solid">
        <fgColor indexed="47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theme="5" tint="0.59999389629810485"/>
        <bgColor indexed="2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ck">
        <color indexed="8"/>
      </right>
      <top/>
      <bottom/>
      <diagonal/>
    </border>
    <border>
      <left style="thick">
        <color indexed="8"/>
      </left>
      <right style="thick">
        <color indexed="8"/>
      </right>
      <top/>
      <bottom style="thick">
        <color indexed="8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/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/>
      <bottom/>
      <diagonal/>
    </border>
    <border>
      <left/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rgb="FFABABAB"/>
      </top>
      <bottom style="thin">
        <color rgb="FFABABAB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3" fillId="0" borderId="0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</cellStyleXfs>
  <cellXfs count="143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right" vertical="center"/>
    </xf>
    <xf numFmtId="0" fontId="0" fillId="2" borderId="1" xfId="0" applyFont="1" applyFill="1" applyBorder="1">
      <alignment vertical="center"/>
    </xf>
    <xf numFmtId="14" fontId="0" fillId="0" borderId="1" xfId="0" applyNumberFormat="1" applyFill="1" applyBorder="1">
      <alignment vertical="center"/>
    </xf>
    <xf numFmtId="0" fontId="0" fillId="0" borderId="1" xfId="0" applyFont="1" applyFill="1" applyBorder="1">
      <alignment vertical="center"/>
    </xf>
    <xf numFmtId="176" fontId="0" fillId="0" borderId="1" xfId="0" applyNumberFormat="1" applyFill="1" applyBorder="1">
      <alignment vertical="center"/>
    </xf>
    <xf numFmtId="0" fontId="0" fillId="0" borderId="2" xfId="0" applyFont="1" applyBorder="1">
      <alignment vertical="center"/>
    </xf>
    <xf numFmtId="0" fontId="0" fillId="0" borderId="0" xfId="0" applyFill="1">
      <alignment vertical="center"/>
    </xf>
    <xf numFmtId="14" fontId="0" fillId="3" borderId="1" xfId="0" applyNumberFormat="1" applyFill="1" applyBorder="1">
      <alignment vertical="center"/>
    </xf>
    <xf numFmtId="0" fontId="0" fillId="3" borderId="1" xfId="0" applyFont="1" applyFill="1" applyBorder="1">
      <alignment vertical="center"/>
    </xf>
    <xf numFmtId="176" fontId="0" fillId="3" borderId="1" xfId="0" applyNumberFormat="1" applyFill="1" applyBorder="1">
      <alignment vertical="center"/>
    </xf>
    <xf numFmtId="177" fontId="0" fillId="3" borderId="1" xfId="0" applyNumberFormat="1" applyFill="1" applyBorder="1">
      <alignment vertical="center"/>
    </xf>
    <xf numFmtId="177" fontId="0" fillId="0" borderId="1" xfId="0" applyNumberFormat="1" applyFill="1" applyBorder="1">
      <alignment vertical="center"/>
    </xf>
    <xf numFmtId="0" fontId="0" fillId="0" borderId="2" xfId="0" applyFont="1" applyFill="1" applyBorder="1">
      <alignment vertical="center"/>
    </xf>
    <xf numFmtId="14" fontId="0" fillId="0" borderId="1" xfId="0" applyNumberFormat="1" applyFont="1" applyFill="1" applyBorder="1">
      <alignment vertical="center"/>
    </xf>
    <xf numFmtId="177" fontId="0" fillId="0" borderId="1" xfId="0" applyNumberFormat="1" applyFont="1" applyFill="1" applyBorder="1">
      <alignment vertical="center"/>
    </xf>
    <xf numFmtId="176" fontId="0" fillId="0" borderId="1" xfId="0" applyNumberFormat="1" applyFont="1" applyFill="1" applyBorder="1">
      <alignment vertical="center"/>
    </xf>
    <xf numFmtId="176" fontId="0" fillId="0" borderId="1" xfId="0" applyNumberFormat="1" applyBorder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justify" vertical="center"/>
    </xf>
    <xf numFmtId="0" fontId="0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Font="1" applyAlignment="1">
      <alignment horizontal="right" vertical="center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vertical="top" shrinkToFit="1"/>
    </xf>
    <xf numFmtId="3" fontId="6" fillId="0" borderId="4" xfId="0" applyNumberFormat="1" applyFont="1" applyBorder="1" applyAlignment="1">
      <alignment horizontal="right" vertical="top" wrapText="1"/>
    </xf>
    <xf numFmtId="3" fontId="5" fillId="0" borderId="4" xfId="0" applyNumberFormat="1" applyFont="1" applyBorder="1" applyAlignment="1">
      <alignment horizontal="right" vertical="top" wrapText="1"/>
    </xf>
    <xf numFmtId="0" fontId="5" fillId="0" borderId="4" xfId="0" applyFont="1" applyBorder="1" applyAlignment="1">
      <alignment horizontal="justify" vertical="top" wrapText="1"/>
    </xf>
    <xf numFmtId="0" fontId="4" fillId="0" borderId="4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3" fontId="5" fillId="0" borderId="5" xfId="0" applyNumberFormat="1" applyFont="1" applyBorder="1" applyAlignment="1">
      <alignment horizontal="right" vertical="top" wrapText="1"/>
    </xf>
    <xf numFmtId="0" fontId="4" fillId="0" borderId="5" xfId="0" applyFont="1" applyBorder="1" applyAlignment="1">
      <alignment horizontal="justify" vertical="top" wrapText="1"/>
    </xf>
    <xf numFmtId="3" fontId="6" fillId="0" borderId="5" xfId="0" applyNumberFormat="1" applyFont="1" applyBorder="1" applyAlignment="1">
      <alignment horizontal="right" vertical="top" wrapText="1"/>
    </xf>
    <xf numFmtId="0" fontId="5" fillId="4" borderId="5" xfId="0" applyFont="1" applyFill="1" applyBorder="1" applyAlignment="1">
      <alignment horizontal="justify" vertical="top" wrapText="1"/>
    </xf>
    <xf numFmtId="3" fontId="6" fillId="4" borderId="5" xfId="0" applyNumberFormat="1" applyFont="1" applyFill="1" applyBorder="1" applyAlignment="1">
      <alignment horizontal="right" vertical="top" wrapText="1"/>
    </xf>
    <xf numFmtId="3" fontId="5" fillId="4" borderId="5" xfId="0" applyNumberFormat="1" applyFont="1" applyFill="1" applyBorder="1" applyAlignment="1">
      <alignment horizontal="right" vertical="top" wrapText="1"/>
    </xf>
    <xf numFmtId="0" fontId="5" fillId="4" borderId="5" xfId="0" applyFont="1" applyFill="1" applyBorder="1" applyAlignment="1">
      <alignment horizontal="left" vertical="top" wrapText="1"/>
    </xf>
    <xf numFmtId="0" fontId="4" fillId="4" borderId="5" xfId="0" applyFont="1" applyFill="1" applyBorder="1" applyAlignment="1">
      <alignment horizontal="justify" vertical="top" wrapText="1"/>
    </xf>
    <xf numFmtId="0" fontId="0" fillId="0" borderId="5" xfId="0" applyFont="1" applyBorder="1" applyAlignment="1">
      <alignment vertical="top" wrapText="1"/>
    </xf>
    <xf numFmtId="0" fontId="0" fillId="0" borderId="5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justify" vertical="top" wrapText="1"/>
    </xf>
    <xf numFmtId="3" fontId="6" fillId="0" borderId="3" xfId="0" applyNumberFormat="1" applyFont="1" applyBorder="1" applyAlignment="1">
      <alignment horizontal="right" vertical="top" wrapText="1"/>
    </xf>
    <xf numFmtId="3" fontId="5" fillId="0" borderId="3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justify" vertical="top" wrapText="1"/>
    </xf>
    <xf numFmtId="3" fontId="7" fillId="0" borderId="3" xfId="0" applyNumberFormat="1" applyFont="1" applyFill="1" applyBorder="1" applyAlignment="1">
      <alignment horizontal="right" vertical="top" wrapText="1"/>
    </xf>
    <xf numFmtId="3" fontId="5" fillId="0" borderId="3" xfId="0" applyNumberFormat="1" applyFont="1" applyFill="1" applyBorder="1" applyAlignment="1">
      <alignment horizontal="right" vertical="top" wrapText="1"/>
    </xf>
    <xf numFmtId="31" fontId="5" fillId="0" borderId="0" xfId="0" applyNumberFormat="1" applyFont="1" applyAlignment="1"/>
    <xf numFmtId="0" fontId="8" fillId="0" borderId="0" xfId="0" applyFont="1" applyAlignment="1"/>
    <xf numFmtId="0" fontId="0" fillId="0" borderId="0" xfId="0" applyFont="1" applyAlignment="1">
      <alignment vertical="top"/>
    </xf>
    <xf numFmtId="0" fontId="0" fillId="0" borderId="0" xfId="0" applyAlignment="1">
      <alignment vertical="top"/>
    </xf>
    <xf numFmtId="0" fontId="5" fillId="0" borderId="0" xfId="0" applyFont="1" applyAlignment="1"/>
    <xf numFmtId="0" fontId="5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5" fillId="0" borderId="0" xfId="0" applyFont="1" applyAlignme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3" fontId="7" fillId="0" borderId="4" xfId="0" applyNumberFormat="1" applyFont="1" applyBorder="1" applyAlignment="1">
      <alignment horizontal="right" vertical="top" wrapText="1"/>
    </xf>
    <xf numFmtId="3" fontId="7" fillId="0" borderId="5" xfId="0" applyNumberFormat="1" applyFont="1" applyBorder="1" applyAlignment="1">
      <alignment horizontal="right" vertical="top" wrapText="1"/>
    </xf>
    <xf numFmtId="3" fontId="7" fillId="4" borderId="5" xfId="0" applyNumberFormat="1" applyFont="1" applyFill="1" applyBorder="1" applyAlignment="1">
      <alignment horizontal="right" vertical="top" wrapText="1"/>
    </xf>
    <xf numFmtId="3" fontId="7" fillId="0" borderId="5" xfId="0" applyNumberFormat="1" applyFont="1" applyFill="1" applyBorder="1" applyAlignment="1">
      <alignment horizontal="right" vertical="top" wrapText="1"/>
    </xf>
    <xf numFmtId="0" fontId="5" fillId="0" borderId="5" xfId="0" applyFont="1" applyFill="1" applyBorder="1" applyAlignment="1">
      <alignment horizontal="justify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right" vertical="top" wrapText="1"/>
    </xf>
    <xf numFmtId="31" fontId="5" fillId="0" borderId="0" xfId="0" applyNumberFormat="1" applyFont="1" applyAlignment="1">
      <alignment vertical="top"/>
    </xf>
    <xf numFmtId="178" fontId="0" fillId="0" borderId="0" xfId="0" applyNumberFormat="1" applyAlignment="1">
      <alignment vertical="top"/>
    </xf>
    <xf numFmtId="0" fontId="9" fillId="0" borderId="0" xfId="0" applyFont="1" applyAlignment="1">
      <alignment vertical="top"/>
    </xf>
    <xf numFmtId="178" fontId="9" fillId="0" borderId="0" xfId="0" applyNumberFormat="1" applyFont="1" applyAlignment="1">
      <alignment vertical="top"/>
    </xf>
    <xf numFmtId="3" fontId="8" fillId="0" borderId="0" xfId="0" applyNumberFormat="1" applyFont="1">
      <alignment vertical="center"/>
    </xf>
    <xf numFmtId="177" fontId="8" fillId="0" borderId="0" xfId="0" applyNumberFormat="1" applyFont="1">
      <alignment vertical="center"/>
    </xf>
    <xf numFmtId="0" fontId="10" fillId="0" borderId="0" xfId="0" applyFont="1">
      <alignment vertical="center"/>
    </xf>
    <xf numFmtId="0" fontId="8" fillId="0" borderId="6" xfId="0" applyFont="1" applyBorder="1">
      <alignment vertical="center"/>
    </xf>
    <xf numFmtId="3" fontId="8" fillId="0" borderId="6" xfId="0" applyNumberFormat="1" applyFont="1" applyBorder="1">
      <alignment vertical="center"/>
    </xf>
    <xf numFmtId="0" fontId="8" fillId="0" borderId="0" xfId="0" applyFont="1" applyBorder="1">
      <alignment vertical="center"/>
    </xf>
    <xf numFmtId="177" fontId="8" fillId="0" borderId="6" xfId="0" applyNumberFormat="1" applyFont="1" applyBorder="1">
      <alignment vertical="center"/>
    </xf>
    <xf numFmtId="177" fontId="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justify" vertical="top" wrapText="1"/>
    </xf>
    <xf numFmtId="0" fontId="5" fillId="0" borderId="8" xfId="0" applyFont="1" applyBorder="1" applyAlignment="1">
      <alignment horizontal="justify" vertical="center"/>
    </xf>
    <xf numFmtId="3" fontId="5" fillId="0" borderId="8" xfId="0" applyNumberFormat="1" applyFont="1" applyBorder="1" applyAlignment="1">
      <alignment horizontal="right" vertical="top" wrapText="1"/>
    </xf>
    <xf numFmtId="3" fontId="7" fillId="0" borderId="8" xfId="0" applyNumberFormat="1" applyFont="1" applyBorder="1" applyAlignment="1">
      <alignment horizontal="right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justify" vertical="center"/>
    </xf>
    <xf numFmtId="3" fontId="5" fillId="0" borderId="9" xfId="0" applyNumberFormat="1" applyFont="1" applyBorder="1" applyAlignment="1">
      <alignment horizontal="right" vertical="top" wrapText="1"/>
    </xf>
    <xf numFmtId="0" fontId="5" fillId="0" borderId="9" xfId="0" applyFont="1" applyBorder="1">
      <alignment vertical="center"/>
    </xf>
    <xf numFmtId="3" fontId="7" fillId="0" borderId="9" xfId="0" applyNumberFormat="1" applyFont="1" applyBorder="1" applyAlignment="1">
      <alignment horizontal="right" vertical="top" wrapText="1"/>
    </xf>
    <xf numFmtId="0" fontId="0" fillId="0" borderId="9" xfId="0" applyFont="1" applyBorder="1" applyAlignment="1">
      <alignment vertical="top" wrapText="1"/>
    </xf>
    <xf numFmtId="0" fontId="0" fillId="0" borderId="9" xfId="0" applyFont="1" applyBorder="1" applyAlignment="1">
      <alignment horizontal="right" vertical="top" wrapText="1"/>
    </xf>
    <xf numFmtId="0" fontId="0" fillId="0" borderId="10" xfId="0" applyFont="1" applyBorder="1" applyAlignment="1">
      <alignment vertical="top" wrapText="1"/>
    </xf>
    <xf numFmtId="0" fontId="0" fillId="0" borderId="10" xfId="0" applyFont="1" applyBorder="1" applyAlignment="1">
      <alignment horizontal="right" vertical="top" wrapText="1"/>
    </xf>
    <xf numFmtId="0" fontId="5" fillId="0" borderId="10" xfId="0" applyFont="1" applyBorder="1" applyAlignment="1">
      <alignment horizontal="justify" vertical="top" wrapText="1"/>
    </xf>
    <xf numFmtId="3" fontId="5" fillId="0" borderId="10" xfId="0" applyNumberFormat="1" applyFont="1" applyBorder="1" applyAlignment="1">
      <alignment horizontal="right" vertical="top" wrapText="1"/>
    </xf>
    <xf numFmtId="0" fontId="7" fillId="0" borderId="0" xfId="0" applyFont="1" applyAlignment="1">
      <alignment vertical="top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9" fillId="0" borderId="0" xfId="0" applyFont="1">
      <alignment vertical="center"/>
    </xf>
    <xf numFmtId="3" fontId="1" fillId="0" borderId="0" xfId="0" applyNumberFormat="1" applyFont="1">
      <alignment vertical="center"/>
    </xf>
    <xf numFmtId="0" fontId="0" fillId="0" borderId="1" xfId="0" applyFill="1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1" xfId="0" pivotButton="1" applyBorder="1">
      <alignment vertical="center"/>
    </xf>
    <xf numFmtId="0" fontId="0" fillId="0" borderId="13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14" fontId="0" fillId="5" borderId="1" xfId="0" applyNumberFormat="1" applyFill="1" applyBorder="1">
      <alignment vertical="center"/>
    </xf>
    <xf numFmtId="0" fontId="0" fillId="6" borderId="2" xfId="0" applyFont="1" applyFill="1" applyBorder="1">
      <alignment vertical="center"/>
    </xf>
    <xf numFmtId="0" fontId="0" fillId="5" borderId="1" xfId="0" applyFont="1" applyFill="1" applyBorder="1">
      <alignment vertical="center"/>
    </xf>
    <xf numFmtId="176" fontId="0" fillId="5" borderId="1" xfId="0" applyNumberFormat="1" applyFill="1" applyBorder="1">
      <alignment vertical="center"/>
    </xf>
    <xf numFmtId="0" fontId="0" fillId="6" borderId="1" xfId="0" applyFont="1" applyFill="1" applyBorder="1">
      <alignment vertical="center"/>
    </xf>
    <xf numFmtId="177" fontId="0" fillId="6" borderId="1" xfId="0" applyNumberFormat="1" applyFill="1" applyBorder="1">
      <alignment vertical="center"/>
    </xf>
    <xf numFmtId="0" fontId="8" fillId="0" borderId="0" xfId="0" quotePrefix="1" applyFont="1">
      <alignment vertical="center"/>
    </xf>
    <xf numFmtId="14" fontId="0" fillId="7" borderId="1" xfId="0" applyNumberFormat="1" applyFont="1" applyFill="1" applyBorder="1">
      <alignment vertical="center"/>
    </xf>
    <xf numFmtId="14" fontId="0" fillId="7" borderId="1" xfId="0" applyNumberFormat="1" applyFill="1" applyBorder="1">
      <alignment vertical="center"/>
    </xf>
    <xf numFmtId="0" fontId="0" fillId="7" borderId="2" xfId="0" applyFont="1" applyFill="1" applyBorder="1">
      <alignment vertical="center"/>
    </xf>
    <xf numFmtId="0" fontId="0" fillId="7" borderId="1" xfId="0" applyFont="1" applyFill="1" applyBorder="1">
      <alignment vertical="center"/>
    </xf>
    <xf numFmtId="177" fontId="0" fillId="7" borderId="1" xfId="0" applyNumberFormat="1" applyFill="1" applyBorder="1">
      <alignment vertical="center"/>
    </xf>
    <xf numFmtId="38" fontId="0" fillId="0" borderId="11" xfId="0" applyNumberFormat="1" applyBorder="1">
      <alignment vertical="center"/>
    </xf>
    <xf numFmtId="38" fontId="0" fillId="0" borderId="14" xfId="0" applyNumberFormat="1" applyBorder="1">
      <alignment vertical="center"/>
    </xf>
    <xf numFmtId="38" fontId="0" fillId="0" borderId="16" xfId="0" applyNumberFormat="1" applyBorder="1">
      <alignment vertical="center"/>
    </xf>
    <xf numFmtId="38" fontId="0" fillId="0" borderId="17" xfId="0" applyNumberFormat="1" applyBorder="1">
      <alignment vertical="center"/>
    </xf>
    <xf numFmtId="38" fontId="0" fillId="0" borderId="18" xfId="0" applyNumberFormat="1" applyBorder="1">
      <alignment vertical="center"/>
    </xf>
    <xf numFmtId="38" fontId="0" fillId="0" borderId="20" xfId="0" applyNumberFormat="1" applyBorder="1">
      <alignment vertical="center"/>
    </xf>
    <xf numFmtId="0" fontId="8" fillId="0" borderId="0" xfId="0" applyFont="1" applyAlignment="1">
      <alignment vertical="center" wrapText="1"/>
    </xf>
    <xf numFmtId="0" fontId="8" fillId="0" borderId="21" xfId="0" applyFont="1" applyBorder="1">
      <alignment vertical="center"/>
    </xf>
    <xf numFmtId="3" fontId="8" fillId="0" borderId="21" xfId="0" applyNumberFormat="1" applyFont="1" applyBorder="1">
      <alignment vertical="center"/>
    </xf>
    <xf numFmtId="0" fontId="0" fillId="8" borderId="11" xfId="0" applyFill="1" applyBorder="1">
      <alignment vertical="center"/>
    </xf>
    <xf numFmtId="0" fontId="0" fillId="8" borderId="14" xfId="0" applyFill="1" applyBorder="1">
      <alignment vertical="center"/>
    </xf>
    <xf numFmtId="0" fontId="0" fillId="8" borderId="12" xfId="0" applyFill="1" applyBorder="1">
      <alignment vertical="center"/>
    </xf>
    <xf numFmtId="38" fontId="0" fillId="8" borderId="11" xfId="0" applyNumberFormat="1" applyFill="1" applyBorder="1">
      <alignment vertical="center"/>
    </xf>
    <xf numFmtId="38" fontId="0" fillId="8" borderId="14" xfId="0" applyNumberFormat="1" applyFill="1" applyBorder="1">
      <alignment vertical="center"/>
    </xf>
    <xf numFmtId="14" fontId="0" fillId="9" borderId="1" xfId="0" applyNumberFormat="1" applyFill="1" applyBorder="1">
      <alignment vertical="center"/>
    </xf>
    <xf numFmtId="3" fontId="15" fillId="0" borderId="5" xfId="0" applyNumberFormat="1" applyFont="1" applyBorder="1" applyAlignment="1">
      <alignment horizontal="right" vertical="top" wrapText="1"/>
    </xf>
    <xf numFmtId="0" fontId="16" fillId="0" borderId="2" xfId="0" applyFont="1" applyFill="1" applyBorder="1">
      <alignment vertical="center"/>
    </xf>
    <xf numFmtId="0" fontId="16" fillId="9" borderId="2" xfId="0" applyFont="1" applyFill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justify" vertical="top" wrapText="1"/>
    </xf>
    <xf numFmtId="0" fontId="8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top" wrapText="1"/>
    </xf>
  </cellXfs>
  <cellStyles count="7">
    <cellStyle name="ピボットテーブルカテゴリ" xfId="1"/>
    <cellStyle name="ピボットテーブルタイトル" xfId="2"/>
    <cellStyle name="ピボットテーブルフィールド" xfId="3"/>
    <cellStyle name="ピボットテーブル角" xfId="4"/>
    <cellStyle name="ピボットテーブル結果" xfId="5"/>
    <cellStyle name="ピボットテーブル値" xfId="6"/>
    <cellStyle name="標準" xfId="0" builtinId="0"/>
  </cellStyles>
  <dxfs count="372"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1695450</xdr:colOff>
      <xdr:row>24</xdr:row>
      <xdr:rowOff>152399</xdr:rowOff>
    </xdr:from>
    <xdr:to>
      <xdr:col>7</xdr:col>
      <xdr:colOff>685800</xdr:colOff>
      <xdr:row>29</xdr:row>
      <xdr:rowOff>19049</xdr:rowOff>
    </xdr:to>
    <xdr:sp macro="" textlink="">
      <xdr:nvSpPr>
        <xdr:cNvPr id="2" name="テキスト ボックス 1"/>
        <xdr:cNvSpPr txBox="1"/>
      </xdr:nvSpPr>
      <xdr:spPr>
        <a:xfrm>
          <a:off x="6219825" y="4362449"/>
          <a:ext cx="3067050" cy="942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注１　銀行利息</a:t>
          </a:r>
          <a:endParaRPr kumimoji="1" lang="en-US" altLang="ja-JP" sz="10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注２　東京葬祭寄付金 </a:t>
          </a:r>
          <a:r>
            <a:rPr kumimoji="1" lang="en-US" altLang="ja-JP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4</a:t>
          </a:r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回分　 </a:t>
          </a:r>
          <a:r>
            <a:rPr kumimoji="1" lang="en-US" altLang="ja-JP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120,000</a:t>
          </a:r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円</a:t>
          </a:r>
          <a:endParaRPr kumimoji="1" lang="en-US" altLang="ja-JP" sz="10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　　　 行事寄付金（鏡開き）　　　　 </a:t>
          </a:r>
          <a:r>
            <a:rPr kumimoji="1" lang="en-US" altLang="ja-JP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5,000</a:t>
          </a:r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円</a:t>
          </a:r>
          <a:endParaRPr kumimoji="1" lang="en-US" altLang="ja-JP" sz="10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注３　アクティブスピーカー他</a:t>
          </a:r>
          <a:endParaRPr kumimoji="1" lang="en-US" altLang="ja-JP" sz="10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</xdr:colOff>
          <xdr:row>21</xdr:row>
          <xdr:rowOff>0</xdr:rowOff>
        </xdr:from>
        <xdr:to>
          <xdr:col>6</xdr:col>
          <xdr:colOff>838201</xdr:colOff>
          <xdr:row>34</xdr:row>
          <xdr:rowOff>171155</xdr:rowOff>
        </xdr:to>
        <xdr:pic>
          <xdr:nvPicPr>
            <xdr:cNvPr id="3" name="図 2"/>
            <xdr:cNvPicPr>
              <a:picLocks noChangeAspect="1" noChangeArrowheads="1"/>
              <a:extLst>
                <a:ext uri="{84589F7E-364E-4C9E-8A38-B11213B215E9}">
                  <a14:cameraTool cellRange="'【行事予算案（入力）】）'!$A$1:$O$17" spid="_x0000_s114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" y="3695700"/>
              <a:ext cx="8591550" cy="240000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OnLoad="1" refreshedBy="home" refreshedDate="42770.01392662037" createdVersion="5" refreshedVersion="5" recordCount="136">
  <cacheSource type="worksheet">
    <worksheetSource ref="A2:G65565" sheet="収支明細(入力)"/>
  </cacheSource>
  <cacheFields count="7">
    <cacheField name="領収書月日" numFmtId="0">
      <sharedItems containsDate="1" containsBlank="1" containsMixedTypes="1" minDate="2016-04-18T00:00:00" maxDate="2017-01-23T00:00:00"/>
    </cacheField>
    <cacheField name="収支" numFmtId="0">
      <sharedItems containsBlank="1" count="3">
        <s v="支出"/>
        <s v="収入"/>
        <m/>
      </sharedItems>
    </cacheField>
    <cacheField name="科目" numFmtId="0">
      <sharedItems containsBlank="1" count="31">
        <s v="04.活動費③募金支出"/>
        <s v="04.その他収入①アルミ缶回収費"/>
        <s v="08.渉外費"/>
        <s v="02.自治連年会費"/>
        <s v="06.備品費"/>
        <s v="04.活動費①行事支出"/>
        <s v="04.活動費④諸経費"/>
        <s v="03.行事収入"/>
        <s v="予備費"/>
        <m/>
        <s v="07.消耗品費" u="1"/>
        <s v="05.活動費②自治会保険料" u="1"/>
        <s v="06.印刷関係費" u="1"/>
        <s v="05.活動費①行事支出" u="1"/>
        <s v="09.渉外費" u="1"/>
        <s v="05.寄付金" u="1"/>
        <s v="10.銀行手数料" u="1"/>
        <s v="08.消耗品費" u="1"/>
        <s v="04.その他収入②その他" u="1"/>
        <s v="04.活動費②自治会保険料" u="1"/>
        <s v="05.印刷関係費" u="1"/>
        <s v="05.活動費④諸経費" u="1"/>
        <s v="10.予備費" u="1"/>
        <s v="05.活動費④その他" u="1"/>
        <s v="01.行政分担金" u="1"/>
        <s v="05.活動費③募金支出" u="1"/>
        <s v="09.銀行手数料" u="1"/>
        <s v="01.コミュニティ費" u="1"/>
        <s v="03.防犯協会加入分担金" u="1"/>
        <s v="02.区・文書等配布委託金" u="1"/>
        <s v="07.備品費" u="1"/>
      </sharedItems>
    </cacheField>
    <cacheField name="補助科目" numFmtId="0">
      <sharedItems containsBlank="1" count="161">
        <s v="①緑の募金"/>
        <s v="平成28年04月　80kg×@50"/>
        <s v="②赤十字社活動募金"/>
        <s v="①わんわんウォーキング分担金（4/18）"/>
        <s v="②宇喜田・小島地区自治連懇親会（5/8）"/>
        <s v="③自治会会議費懇親会費(5/22)"/>
        <s v="平成28年05月　80kg×@50"/>
        <s v="宇喜田小島地区自治連協議会分担金"/>
        <s v="備品"/>
        <s v="①七夕(7/7)"/>
        <s v="平成28年06月　100kg×@50"/>
        <s v="②夏まつり(7/17)"/>
        <s v="切手代・印刷代"/>
        <s v="①夏まつり(7/17)"/>
        <s v="平成28年07月　80kg×@50"/>
        <s v="③青い羽根募金"/>
        <s v="③運動会(9/25)"/>
        <s v="平成28年08月　110kg×@50"/>
        <s v="ゴザ"/>
        <s v="④いも煮会(10/23)"/>
        <s v="平成28年09月　80kg×@50"/>
        <s v="②いも煮会(10/23)"/>
        <s v="平成28年10月　80kg×@50"/>
        <s v="④赤い羽根募金"/>
        <s v="①ワイヤレスアンプ修理"/>
        <s v="アクティブスピーカー"/>
        <s v="⑤もちつき(11/13)"/>
        <s v="⑦正月飾り"/>
        <s v="⑥クリスマス飾り"/>
        <s v="平成28年11月　100kg×@50"/>
        <s v="④自治会会議費懇親会費(12/29)"/>
        <s v="⑤葛西地区新年顔合わせ会(1/6)"/>
        <s v="平成28年12月　90kg×@50"/>
        <s v="⑥葛西地区新年顔合わせ会(1/6)"/>
        <s v="⑨新年会"/>
        <s v="のぼり"/>
        <s v="⑧鏡開き"/>
        <m/>
        <s v="2013年12月～2014年5月*" u="1"/>
        <s v="④弔慰金（103宇野朝子様/11月15日逝去）" u="1"/>
        <s v="③区民運動会（東京葬祭）" u="1"/>
        <s v="銀行利息*" u="1"/>
        <s v="ノートＰＣ分担金" u="1"/>
        <s v="⑩サークル活動費" u="1"/>
        <s v="平成26年09月　170kg×@50" u="1"/>
        <s v="③赤い羽根募金" u="1"/>
        <s v="⑦葛西地区新年顔合わせ会(1/6)" u="1"/>
        <s v="刊行物配布委託料" u="1"/>
        <s v="刊行物配布委託料*" u="1"/>
        <s v="③夏まつり(7/25)" u="1"/>
        <s v="平成28年3月　100kg×@50" u="1"/>
        <s v="⑧自治会会議費懇親会費(12/29)" u="1"/>
        <s v="②茶話会(5/17)" u="1"/>
        <s v="①夏まつり（東京葬祭）（7/13）" u="1"/>
        <s v="集団回収報奨金(2014/10-2015/03)" u="1"/>
        <s v="平成27年度葛西防犯協会支部会費*" u="1"/>
        <s v="葛西防犯カメラの会分担金*" u="1"/>
        <s v="葛西地区自治会連合会分担金*" u="1"/>
        <s v="⑧サークル活動費" u="1"/>
        <s v="④運動会(9/27)" u="1"/>
        <s v="②いも煮会（10/13）" u="1"/>
        <s v="葛西防犯カメラの会分担金" u="1"/>
        <s v="平成27年2月　100kg×@50" u="1"/>
        <s v="④歳末たすけあい募金" u="1"/>
        <s v="2015年06月～2015年11月*" u="1"/>
        <s v="⑧もちつき(2/8)" u="1"/>
        <s v="①宇喜田・小島地区自治連懇親会（5/11）" u="1"/>
        <s v="①夏まつり(7/25)" u="1"/>
        <s v="2014年12月～2015年5月*" u="1"/>
        <s v="⑦クリスマス飾り" u="1"/>
        <s v="葛西まつり分担金" u="1"/>
        <s v="葛西まつり分担金*" u="1"/>
        <s v="①夏まつり（東京葬祭 7/24）*" u="1"/>
        <s v="⑥自治会会議費懇親会費(12/29)" u="1"/>
        <s v="平成27年05月　110kg×@50" u="1"/>
        <s v="平成27年06月　110kg×@50" u="1"/>
        <s v="平成27年08月　110kg×@50" u="1"/>
        <s v="平成27年10月　110kg×@50" u="1"/>
        <s v="平成27年12月　110kg×@50" u="1"/>
        <s v="②いも煮会(10/25)" u="1"/>
        <s v="④いも煮会（東京葬祭寄付金）" u="1"/>
        <s v="平成27年3月　110kg×@50" u="1"/>
        <s v="②わんわんウォーキング分担金（4/20）" u="1"/>
        <s v="平成27年度葛西防犯協会特別賛助会費" u="1"/>
        <s v="平成26年10月　200kg×@50" u="1"/>
        <s v="消耗品" u="1"/>
        <s v="⑧自治会会議費懇親会費(12/28)" u="1"/>
        <s v="平成27年度葛西防犯協会特別賛助会費*" u="1"/>
        <s v="自治連分担金" u="1"/>
        <s v="平成26年04月　110kg×@50" u="1"/>
        <s v="平成26年05月　110kg×@50" u="1"/>
        <s v="④もちつき（東京葬祭 2/8）*" u="1"/>
        <s v="平成27年1月　120kg×@50" u="1"/>
        <s v="平成27年07月　120kg×@50" u="1"/>
        <s v="①夏まつり(7/13)" u="1"/>
        <s v="⑨もちつき(2/14)" u="1"/>
        <s v="鏡開き（718髙木様）" u="1"/>
        <s v="⑤弔慰金（103宇野朝子様/11月15日逝去）" u="1"/>
        <s v="①夏まつり（東京葬祭）（7/24）*" u="1"/>
        <s v="⑤クリスマス飾り" u="1"/>
        <s v="集団回収報奨金(2014/10-2015/03)*" u="1"/>
        <s v="②防災訓練（東京葬祭）" u="1"/>
        <s v="平成28年1月　90kg×@50" u="1"/>
        <s v="平成26年度葛西防犯協会特別賛助会費*" u="1"/>
        <s v="③運動会(9/28)" u="1"/>
        <s v="④弔慰金（204近松様ご主人/8月9日逝去）" u="1"/>
        <s v="集団回収報奨金(2013年10月〜2014年03月)*" u="1"/>
        <s v="⑥クリスマス" u="1"/>
        <s v="⑤弔慰金（420早福様丸山幸江様/9月16日逝去）" u="1"/>
        <s v="⑥正月飾り" u="1"/>
        <s v="②七夕(7/7)" u="1"/>
        <s v="③自治会会議費懇親会費(5/25)" u="1"/>
        <s v="集団回収報奨金(2014年04月〜2014年09月)*" u="1"/>
        <s v="⑤いも煮会(10/25)" u="1"/>
        <s v="平成27年度葛西防犯協会支部会費" u="1"/>
        <s v="集団回収報奨金(2015/04-2015/09)" u="1"/>
        <s v="①夏まつり（東京葬祭）（7/24）" u="1"/>
        <s v="平成26年12月　130kg×@50" u="1"/>
        <s v="平成27年04月　90kg×@50" u="1"/>
        <s v="平成27年11月　90kg×@50" u="1"/>
        <s v="⑧新年会(1/17)" u="1"/>
        <s v="⑥クリスマス(11/28～12/26)" u="1"/>
        <s v="②わんわんウォーキング分担金（5/17）" u="1"/>
        <s v="テント*" u="1"/>
        <s v="②夏まつり(7/25)" u="1"/>
        <s v="⑧クリスマス飾り" u="1"/>
        <s v="③自治会会議費懇親会費(5/17)" u="1"/>
        <s v="平成26年06月　90kg×@50" u="1"/>
        <s v="平成26年11月　140kg×@50" u="1"/>
        <s v="①茶話会(5/17)" u="1"/>
        <s v="平成27年07月　150kg×@50" u="1"/>
        <s v="平成27年09月　150kg×@50" u="1"/>
        <s v="③区民運動会（東京葬祭 9/24）*" u="1"/>
        <s v="⑥区長さんと葛西地区女性団体のつどい" u="1"/>
        <s v="社会福祉協議会正会員会費*" u="1"/>
        <s v="平成28年2月　80kg×@50" u="1"/>
        <s v="平成28年9月　80kg×@50" u="1"/>
        <s v="社会福祉協議会正会員会費" u="1"/>
        <s v="テント" u="1"/>
        <s v="②夏まつり(7/13)" u="1"/>
        <s v="④いも煮会(10/13)" u="1"/>
        <s v="⑤新年会、餅つき（東京葬祭寄付金）" u="1"/>
        <s v="平成26年07月　150kg×@50" u="1"/>
        <s v="平成26年08月　150kg×@50" u="1"/>
        <s v="①宇喜田・小島地区自治連懇親会（5/10）" u="1"/>
        <s v="振込手数料*" u="1"/>
        <s v="集団回収報奨金(2015/04-2015/09)*" u="1"/>
        <s v="③区民運動会（東京葬祭寄付金）" u="1"/>
        <s v="ワイヤレスアンプ修理費（折半）" u="1"/>
        <s v="日本興亜損保自治会活動保険保険料*" u="1"/>
        <s v="⑦弔慰金（304畔高様ご主人/11月10日逝去）" u="1"/>
        <s v="その他" u="1"/>
        <s v="②防災訓練（東京葬祭寄付金）" u="1"/>
        <s v="⑧鏡開き(1/10)・新年会(1/17)" u="1"/>
        <s v="②防災訓練（東京葬祭 9/3)*" u="1"/>
        <s v="⑦正月飾り（12/26～1/10）" u="1"/>
        <s v="酒代返金（麺’Ｓクラブより）" u="1"/>
        <s v="④弔慰金（1004花里昌子様/7月23日逝去）" u="1"/>
        <s v="⑦新年顔合わせ会(1/11)" u="1"/>
        <s v="⑨葛西地区新年顔合わせ会(1/6)" u="1"/>
        <s v="2014年06月～2014年11月*" u="1"/>
      </sharedItems>
    </cacheField>
    <cacheField name="摘要" numFmtId="0">
      <sharedItems containsBlank="1"/>
    </cacheField>
    <cacheField name="収入" numFmtId="0">
      <sharedItems containsString="0" containsBlank="1" containsNumber="1" containsInteger="1" minValue="4000" maxValue="96800"/>
    </cacheField>
    <cacheField name="支出" numFmtId="0">
      <sharedItems containsString="0" containsBlank="1" containsNumber="1" containsInteger="1" minValue="99" maxValue="75371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ﾋﾟﾎﾞｯﾄﾃｰﾌﾞﾙ1" cacheId="15" applyNumberFormats="0" applyBorderFormats="0" applyFontFormats="0" applyPatternFormats="0" applyAlignmentFormats="0" applyWidthHeightFormats="1" dataCaption="データ" updatedVersion="5" minRefreshableVersion="3" showMultipleLabel="0" showMemberPropertyTips="0" useAutoFormatting="1" itemPrintTitles="1" createdVersion="5" indent="0" compact="0" compactData="0" gridDropZones="1">
  <location ref="A3:E51" firstHeaderRow="1" firstDataRow="2" firstDataCol="3"/>
  <pivotFields count="7">
    <pivotField compact="0" outline="0" subtotalTop="0" showAll="0" includeNewItemsInFilter="1"/>
    <pivotField axis="axisRow" compact="0" outline="0" subtotalTop="0" showAll="0" includeNewItemsInFilter="1" sortType="descending" rankBy="0" defaultSubtotal="0">
      <items count="3">
        <item h="1" x="2"/>
        <item x="1"/>
        <item x="0"/>
      </items>
    </pivotField>
    <pivotField axis="axisRow" compact="0" outline="0" subtotalTop="0" showAll="0" includeNewItemsInFilter="1" sortType="ascending" rankBy="0">
      <items count="32">
        <item m="1" x="27"/>
        <item m="1" x="24"/>
        <item m="1" x="29"/>
        <item x="3"/>
        <item x="7"/>
        <item m="1" x="28"/>
        <item x="1"/>
        <item m="1" x="18"/>
        <item x="5"/>
        <item m="1" x="19"/>
        <item x="0"/>
        <item x="6"/>
        <item m="1" x="20"/>
        <item m="1" x="13"/>
        <item m="1" x="11"/>
        <item m="1" x="25"/>
        <item m="1" x="23"/>
        <item m="1" x="21"/>
        <item m="1" x="15"/>
        <item m="1" x="12"/>
        <item x="4"/>
        <item m="1" x="10"/>
        <item m="1" x="30"/>
        <item m="1" x="17"/>
        <item x="2"/>
        <item m="1" x="26"/>
        <item m="1" x="14"/>
        <item m="1" x="16"/>
        <item m="1" x="22"/>
        <item x="8"/>
        <item h="1" x="9"/>
        <item t="default"/>
      </items>
    </pivotField>
    <pivotField axis="axisRow" compact="0" outline="0" showAll="0" sortType="ascending" defaultSubtotal="0">
      <items count="161">
        <item x="24"/>
        <item x="3"/>
        <item m="1" x="144"/>
        <item m="1" x="66"/>
        <item m="1" x="94"/>
        <item x="13"/>
        <item m="1" x="67"/>
        <item m="1" x="72"/>
        <item m="1" x="53"/>
        <item m="1" x="116"/>
        <item m="1" x="98"/>
        <item x="9"/>
        <item m="1" x="129"/>
        <item x="0"/>
        <item m="1" x="38"/>
        <item m="1" x="160"/>
        <item m="1" x="68"/>
        <item m="1" x="64"/>
        <item m="1" x="60"/>
        <item x="21"/>
        <item m="1" x="79"/>
        <item m="1" x="82"/>
        <item m="1" x="122"/>
        <item x="4"/>
        <item m="1" x="139"/>
        <item x="11"/>
        <item m="1" x="124"/>
        <item m="1" x="110"/>
        <item x="2"/>
        <item m="1" x="52"/>
        <item m="1" x="154"/>
        <item m="1" x="101"/>
        <item m="1" x="152"/>
        <item x="16"/>
        <item m="1" x="104"/>
        <item m="1" x="49"/>
        <item m="1" x="132"/>
        <item m="1" x="40"/>
        <item m="1" x="147"/>
        <item m="1" x="126"/>
        <item x="5"/>
        <item m="1" x="111"/>
        <item x="15"/>
        <item m="1" x="45"/>
        <item m="1" x="140"/>
        <item x="19"/>
        <item m="1" x="80"/>
        <item m="1" x="91"/>
        <item m="1" x="59"/>
        <item m="1" x="63"/>
        <item x="30"/>
        <item x="23"/>
        <item m="1" x="157"/>
        <item m="1" x="39"/>
        <item m="1" x="105"/>
        <item m="1" x="113"/>
        <item m="1" x="99"/>
        <item x="26"/>
        <item x="31"/>
        <item m="1" x="141"/>
        <item m="1" x="97"/>
        <item m="1" x="108"/>
        <item m="1" x="107"/>
        <item m="1" x="121"/>
        <item x="28"/>
        <item x="33"/>
        <item m="1" x="133"/>
        <item m="1" x="73"/>
        <item m="1" x="109"/>
        <item m="1" x="69"/>
        <item m="1" x="46"/>
        <item m="1" x="158"/>
        <item x="27"/>
        <item m="1" x="155"/>
        <item m="1" x="150"/>
        <item m="1" x="125"/>
        <item m="1" x="58"/>
        <item m="1" x="65"/>
        <item x="36"/>
        <item m="1" x="153"/>
        <item m="1" x="86"/>
        <item m="1" x="51"/>
        <item m="1" x="120"/>
        <item m="1" x="95"/>
        <item m="1" x="159"/>
        <item x="34"/>
        <item m="1" x="43"/>
        <item x="25"/>
        <item x="18"/>
        <item m="1" x="151"/>
        <item m="1" x="138"/>
        <item m="1" x="123"/>
        <item m="1" x="42"/>
        <item x="35"/>
        <item m="1" x="148"/>
        <item x="7"/>
        <item m="1" x="70"/>
        <item m="1" x="71"/>
        <item m="1" x="57"/>
        <item m="1" x="61"/>
        <item m="1" x="56"/>
        <item m="1" x="47"/>
        <item m="1" x="48"/>
        <item m="1" x="96"/>
        <item m="1" x="41"/>
        <item m="1" x="88"/>
        <item m="1" x="137"/>
        <item m="1" x="134"/>
        <item m="1" x="156"/>
        <item m="1" x="106"/>
        <item m="1" x="54"/>
        <item m="1" x="100"/>
        <item m="1" x="112"/>
        <item m="1" x="115"/>
        <item m="1" x="146"/>
        <item m="1" x="85"/>
        <item m="1" x="145"/>
        <item x="12"/>
        <item m="1" x="149"/>
        <item x="8"/>
        <item m="1" x="89"/>
        <item m="1" x="90"/>
        <item m="1" x="127"/>
        <item m="1" x="142"/>
        <item m="1" x="143"/>
        <item m="1" x="44"/>
        <item m="1" x="84"/>
        <item m="1" x="128"/>
        <item m="1" x="117"/>
        <item m="1" x="103"/>
        <item m="1" x="118"/>
        <item m="1" x="74"/>
        <item m="1" x="75"/>
        <item m="1" x="93"/>
        <item m="1" x="130"/>
        <item m="1" x="76"/>
        <item m="1" x="131"/>
        <item m="1" x="77"/>
        <item m="1" x="119"/>
        <item m="1" x="78"/>
        <item m="1" x="92"/>
        <item m="1" x="62"/>
        <item m="1" x="81"/>
        <item m="1" x="114"/>
        <item m="1" x="55"/>
        <item m="1" x="83"/>
        <item m="1" x="87"/>
        <item x="1"/>
        <item x="6"/>
        <item x="10"/>
        <item x="14"/>
        <item x="17"/>
        <item x="20"/>
        <item x="22"/>
        <item x="29"/>
        <item x="32"/>
        <item m="1" x="102"/>
        <item m="1" x="135"/>
        <item m="1" x="50"/>
        <item m="1" x="136"/>
        <item x="37"/>
      </items>
    </pivotField>
    <pivotField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</pivotFields>
  <rowFields count="3">
    <field x="1"/>
    <field x="2"/>
    <field x="3"/>
  </rowFields>
  <rowItems count="47">
    <i>
      <x v="1"/>
      <x v="4"/>
      <x v="5"/>
    </i>
    <i r="2">
      <x v="19"/>
    </i>
    <i t="default" r="1">
      <x v="4"/>
    </i>
    <i r="1">
      <x v="6"/>
      <x v="147"/>
    </i>
    <i r="2">
      <x v="148"/>
    </i>
    <i r="2">
      <x v="149"/>
    </i>
    <i r="2">
      <x v="150"/>
    </i>
    <i r="2">
      <x v="151"/>
    </i>
    <i r="2">
      <x v="152"/>
    </i>
    <i r="2">
      <x v="153"/>
    </i>
    <i r="2">
      <x v="154"/>
    </i>
    <i r="2">
      <x v="155"/>
    </i>
    <i t="default" r="1">
      <x v="6"/>
    </i>
    <i>
      <x v="2"/>
      <x v="3"/>
      <x v="95"/>
    </i>
    <i t="default" r="1">
      <x v="3"/>
    </i>
    <i r="1">
      <x v="8"/>
      <x v="11"/>
    </i>
    <i r="2">
      <x v="25"/>
    </i>
    <i r="2">
      <x v="33"/>
    </i>
    <i r="2">
      <x v="45"/>
    </i>
    <i r="2">
      <x v="57"/>
    </i>
    <i r="2">
      <x v="64"/>
    </i>
    <i r="2">
      <x v="72"/>
    </i>
    <i r="2">
      <x v="78"/>
    </i>
    <i r="2">
      <x v="85"/>
    </i>
    <i t="default" r="1">
      <x v="8"/>
    </i>
    <i r="1">
      <x v="10"/>
      <x v="13"/>
    </i>
    <i r="2">
      <x v="28"/>
    </i>
    <i r="2">
      <x v="42"/>
    </i>
    <i r="2">
      <x v="51"/>
    </i>
    <i t="default" r="1">
      <x v="10"/>
    </i>
    <i r="1">
      <x v="11"/>
      <x v="117"/>
    </i>
    <i t="default" r="1">
      <x v="11"/>
    </i>
    <i r="1">
      <x v="20"/>
      <x v="87"/>
    </i>
    <i r="2">
      <x v="88"/>
    </i>
    <i r="2">
      <x v="93"/>
    </i>
    <i r="2">
      <x v="119"/>
    </i>
    <i t="default" r="1">
      <x v="20"/>
    </i>
    <i r="1">
      <x v="24"/>
      <x v="1"/>
    </i>
    <i r="2">
      <x v="23"/>
    </i>
    <i r="2">
      <x v="40"/>
    </i>
    <i r="2">
      <x v="50"/>
    </i>
    <i r="2">
      <x v="58"/>
    </i>
    <i r="2">
      <x v="65"/>
    </i>
    <i t="default" r="1">
      <x v="24"/>
    </i>
    <i r="1">
      <x v="29"/>
      <x/>
    </i>
    <i t="default" r="1">
      <x v="29"/>
    </i>
    <i t="grand">
      <x/>
    </i>
  </rowItems>
  <colFields count="1">
    <field x="-2"/>
  </colFields>
  <colItems count="2">
    <i>
      <x/>
    </i>
    <i i="1">
      <x v="1"/>
    </i>
  </colItems>
  <dataFields count="2">
    <dataField name="収入の部" fld="5" baseField="0" baseItem="0"/>
    <dataField name="支出の部" fld="6" baseField="0" baseItem="0"/>
  </dataFields>
  <formats count="93">
    <format dxfId="186">
      <pivotArea outline="0" collapsedLevelsAreSubtotals="1" fieldPosition="0"/>
    </format>
    <format dxfId="18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88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0"/>
          </reference>
        </references>
      </pivotArea>
    </format>
    <format dxfId="189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0"/>
          </reference>
        </references>
      </pivotArea>
    </format>
    <format dxfId="190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2"/>
          </reference>
        </references>
      </pivotArea>
    </format>
    <format dxfId="191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2"/>
          </reference>
        </references>
      </pivotArea>
    </format>
    <format dxfId="192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4"/>
          </reference>
        </references>
      </pivotArea>
    </format>
    <format dxfId="193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4"/>
          </reference>
        </references>
      </pivotArea>
    </format>
    <format dxfId="194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6"/>
          </reference>
        </references>
      </pivotArea>
    </format>
    <format dxfId="195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6"/>
          </reference>
        </references>
      </pivotArea>
    </format>
    <format dxfId="196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7"/>
          </reference>
        </references>
      </pivotArea>
    </format>
    <format dxfId="197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7"/>
          </reference>
        </references>
      </pivotArea>
    </format>
    <format dxfId="198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18"/>
          </reference>
        </references>
      </pivotArea>
    </format>
    <format dxfId="199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18"/>
          </reference>
        </references>
      </pivotArea>
    </format>
    <format dxfId="20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"/>
          </reference>
        </references>
      </pivotArea>
    </format>
    <format dxfId="20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"/>
          </reference>
        </references>
      </pivotArea>
    </format>
    <format dxfId="20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"/>
          </reference>
        </references>
      </pivotArea>
    </format>
    <format dxfId="20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"/>
          </reference>
        </references>
      </pivotArea>
    </format>
    <format dxfId="20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5"/>
          </reference>
        </references>
      </pivotArea>
    </format>
    <format dxfId="20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5"/>
          </reference>
        </references>
      </pivotArea>
    </format>
    <format dxfId="20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3"/>
          </reference>
        </references>
      </pivotArea>
    </format>
    <format dxfId="20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3"/>
          </reference>
        </references>
      </pivotArea>
    </format>
    <format dxfId="20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4"/>
          </reference>
        </references>
      </pivotArea>
    </format>
    <format dxfId="20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4"/>
          </reference>
        </references>
      </pivotArea>
    </format>
    <format dxfId="21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5"/>
          </reference>
        </references>
      </pivotArea>
    </format>
    <format dxfId="21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5"/>
          </reference>
        </references>
      </pivotArea>
    </format>
    <format dxfId="21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7"/>
          </reference>
        </references>
      </pivotArea>
    </format>
    <format dxfId="21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7"/>
          </reference>
        </references>
      </pivotArea>
    </format>
    <format dxfId="21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9"/>
          </reference>
        </references>
      </pivotArea>
    </format>
    <format dxfId="21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9"/>
          </reference>
        </references>
      </pivotArea>
    </format>
    <format dxfId="21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2"/>
          </reference>
        </references>
      </pivotArea>
    </format>
    <format dxfId="21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2"/>
          </reference>
        </references>
      </pivotArea>
    </format>
    <format dxfId="21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3"/>
          </reference>
        </references>
      </pivotArea>
    </format>
    <format dxfId="21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3"/>
          </reference>
        </references>
      </pivotArea>
    </format>
    <format dxfId="22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6"/>
          </reference>
        </references>
      </pivotArea>
    </format>
    <format dxfId="22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6"/>
          </reference>
        </references>
      </pivotArea>
    </format>
    <format dxfId="22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7"/>
          </reference>
        </references>
      </pivotArea>
    </format>
    <format dxfId="22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7"/>
          </reference>
        </references>
      </pivotArea>
    </format>
    <format dxfId="224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0"/>
          </reference>
        </references>
      </pivotArea>
    </format>
    <format dxfId="225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0"/>
          </reference>
        </references>
      </pivotArea>
    </format>
    <format dxfId="226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2"/>
          </reference>
        </references>
      </pivotArea>
    </format>
    <format dxfId="227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2"/>
          </reference>
        </references>
      </pivotArea>
    </format>
    <format dxfId="228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4"/>
          </reference>
        </references>
      </pivotArea>
    </format>
    <format dxfId="229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4"/>
          </reference>
        </references>
      </pivotArea>
    </format>
    <format dxfId="230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6"/>
          </reference>
        </references>
      </pivotArea>
    </format>
    <format dxfId="231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6"/>
          </reference>
        </references>
      </pivotArea>
    </format>
    <format dxfId="232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7"/>
          </reference>
        </references>
      </pivotArea>
    </format>
    <format dxfId="233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7"/>
          </reference>
        </references>
      </pivotArea>
    </format>
    <format dxfId="234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18"/>
          </reference>
        </references>
      </pivotArea>
    </format>
    <format dxfId="235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18"/>
          </reference>
        </references>
      </pivotArea>
    </format>
    <format dxfId="23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"/>
          </reference>
        </references>
      </pivotArea>
    </format>
    <format dxfId="23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"/>
          </reference>
        </references>
      </pivotArea>
    </format>
    <format dxfId="23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"/>
          </reference>
        </references>
      </pivotArea>
    </format>
    <format dxfId="23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"/>
          </reference>
        </references>
      </pivotArea>
    </format>
    <format dxfId="24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5"/>
          </reference>
        </references>
      </pivotArea>
    </format>
    <format dxfId="24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5"/>
          </reference>
        </references>
      </pivotArea>
    </format>
    <format dxfId="24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9"/>
          </reference>
        </references>
      </pivotArea>
    </format>
    <format dxfId="24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9"/>
          </reference>
        </references>
      </pivotArea>
    </format>
    <format dxfId="24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7"/>
          </reference>
        </references>
      </pivotArea>
    </format>
    <format dxfId="24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7"/>
          </reference>
        </references>
      </pivotArea>
    </format>
    <format dxfId="24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5"/>
          </reference>
        </references>
      </pivotArea>
    </format>
    <format dxfId="24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5"/>
          </reference>
        </references>
      </pivotArea>
    </format>
    <format dxfId="24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4"/>
          </reference>
        </references>
      </pivotArea>
    </format>
    <format dxfId="24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4"/>
          </reference>
        </references>
      </pivotArea>
    </format>
    <format dxfId="25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3"/>
          </reference>
        </references>
      </pivotArea>
    </format>
    <format dxfId="25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3"/>
          </reference>
        </references>
      </pivotArea>
    </format>
    <format dxfId="25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2"/>
          </reference>
        </references>
      </pivotArea>
    </format>
    <format dxfId="25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2"/>
          </reference>
        </references>
      </pivotArea>
    </format>
    <format dxfId="25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3"/>
          </reference>
        </references>
      </pivotArea>
    </format>
    <format dxfId="25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3"/>
          </reference>
        </references>
      </pivotArea>
    </format>
    <format dxfId="25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6"/>
          </reference>
        </references>
      </pivotArea>
    </format>
    <format dxfId="25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6"/>
          </reference>
        </references>
      </pivotArea>
    </format>
    <format dxfId="25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7"/>
          </reference>
        </references>
      </pivotArea>
    </format>
    <format dxfId="25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7"/>
          </reference>
        </references>
      </pivotArea>
    </format>
    <format dxfId="26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6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8"/>
          </reference>
        </references>
      </pivotArea>
    </format>
    <format dxfId="26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8"/>
          </reference>
        </references>
      </pivotArea>
    </format>
    <format dxfId="26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9"/>
          </reference>
        </references>
      </pivotArea>
    </format>
    <format dxfId="26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9"/>
          </reference>
        </references>
      </pivotArea>
    </format>
    <format dxfId="26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0"/>
          </reference>
        </references>
      </pivotArea>
    </format>
    <format dxfId="26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0"/>
          </reference>
        </references>
      </pivotArea>
    </format>
    <format dxfId="26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1"/>
          </reference>
        </references>
      </pivotArea>
    </format>
    <format dxfId="26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1"/>
          </reference>
        </references>
      </pivotArea>
    </format>
    <format dxfId="26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2"/>
          </reference>
        </references>
      </pivotArea>
    </format>
    <format dxfId="27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2"/>
          </reference>
        </references>
      </pivotArea>
    </format>
    <format dxfId="27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0"/>
          </reference>
        </references>
      </pivotArea>
    </format>
    <format dxfId="27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0"/>
          </reference>
        </references>
      </pivotArea>
    </format>
    <format dxfId="27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1"/>
          </reference>
        </references>
      </pivotArea>
    </format>
    <format dxfId="27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1"/>
          </reference>
        </references>
      </pivotArea>
    </format>
    <format dxfId="27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4"/>
          </reference>
        </references>
      </pivotArea>
    </format>
    <format dxfId="27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4"/>
          </reference>
        </references>
      </pivotArea>
    </format>
    <format dxfId="27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5"/>
          </reference>
        </references>
      </pivotArea>
    </format>
    <format dxfId="27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5"/>
          </reference>
        </references>
      </pivotArea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7"/>
  <sheetViews>
    <sheetView view="pageBreakPreview" topLeftCell="A71" zoomScale="90" zoomScaleSheetLayoutView="90" workbookViewId="0">
      <selection activeCell="D94" sqref="D94"/>
    </sheetView>
  </sheetViews>
  <sheetFormatPr defaultRowHeight="13.5"/>
  <cols>
    <col min="1" max="1" width="11.625" customWidth="1"/>
    <col min="2" max="2" width="6.125" customWidth="1"/>
    <col min="3" max="3" width="22.25" customWidth="1"/>
    <col min="4" max="4" width="17.875" customWidth="1"/>
    <col min="5" max="5" width="33.875" customWidth="1"/>
    <col min="6" max="6" width="10" customWidth="1"/>
    <col min="7" max="7" width="9.75" customWidth="1"/>
  </cols>
  <sheetData>
    <row r="1" spans="1:7">
      <c r="A1" s="1" t="s">
        <v>269</v>
      </c>
      <c r="B1" s="1"/>
      <c r="C1" s="1"/>
      <c r="D1" s="1"/>
      <c r="E1" s="1"/>
      <c r="F1" s="1"/>
      <c r="G1" s="2" t="s">
        <v>0</v>
      </c>
    </row>
    <row r="2" spans="1:7">
      <c r="A2" s="3" t="s">
        <v>1</v>
      </c>
      <c r="B2" s="3" t="s">
        <v>2</v>
      </c>
      <c r="C2" s="3" t="s">
        <v>3</v>
      </c>
      <c r="D2" s="3" t="s">
        <v>155</v>
      </c>
      <c r="E2" s="3" t="s">
        <v>4</v>
      </c>
      <c r="F2" s="3" t="s">
        <v>5</v>
      </c>
      <c r="G2" s="3" t="s">
        <v>6</v>
      </c>
    </row>
    <row r="3" spans="1:7">
      <c r="A3" s="134">
        <v>42481</v>
      </c>
      <c r="B3" s="4" t="s">
        <v>6</v>
      </c>
      <c r="C3" s="5" t="s">
        <v>156</v>
      </c>
      <c r="D3" s="5" t="s">
        <v>7</v>
      </c>
      <c r="E3" s="5" t="s">
        <v>7</v>
      </c>
      <c r="F3" s="6"/>
      <c r="G3" s="6">
        <v>1000</v>
      </c>
    </row>
    <row r="4" spans="1:7">
      <c r="A4" s="134">
        <v>42487</v>
      </c>
      <c r="B4" s="4" t="s">
        <v>5</v>
      </c>
      <c r="C4" s="5" t="s">
        <v>9</v>
      </c>
      <c r="D4" s="5" t="s">
        <v>271</v>
      </c>
      <c r="E4" s="5" t="s">
        <v>271</v>
      </c>
      <c r="F4" s="6">
        <v>4000</v>
      </c>
      <c r="G4" s="6"/>
    </row>
    <row r="5" spans="1:7">
      <c r="A5" s="134">
        <v>42497</v>
      </c>
      <c r="B5" s="4" t="s">
        <v>6</v>
      </c>
      <c r="C5" s="5" t="s">
        <v>156</v>
      </c>
      <c r="D5" s="5" t="s">
        <v>8</v>
      </c>
      <c r="E5" s="5" t="s">
        <v>8</v>
      </c>
      <c r="F5" s="6"/>
      <c r="G5" s="6">
        <v>2000</v>
      </c>
    </row>
    <row r="6" spans="1:7">
      <c r="A6" s="134">
        <v>42478</v>
      </c>
      <c r="B6" s="4" t="s">
        <v>6</v>
      </c>
      <c r="C6" s="5" t="s">
        <v>163</v>
      </c>
      <c r="D6" s="5" t="s">
        <v>276</v>
      </c>
      <c r="E6" s="5" t="s">
        <v>276</v>
      </c>
      <c r="F6" s="6"/>
      <c r="G6" s="6">
        <v>5000</v>
      </c>
    </row>
    <row r="7" spans="1:7">
      <c r="A7" s="134">
        <v>42498</v>
      </c>
      <c r="B7" s="4" t="s">
        <v>6</v>
      </c>
      <c r="C7" s="5" t="s">
        <v>163</v>
      </c>
      <c r="D7" s="5" t="s">
        <v>273</v>
      </c>
      <c r="E7" s="5" t="s">
        <v>274</v>
      </c>
      <c r="F7" s="6"/>
      <c r="G7" s="6">
        <v>18000</v>
      </c>
    </row>
    <row r="8" spans="1:7">
      <c r="A8" s="134">
        <v>42512</v>
      </c>
      <c r="B8" s="4" t="s">
        <v>6</v>
      </c>
      <c r="C8" s="5" t="s">
        <v>163</v>
      </c>
      <c r="D8" s="5" t="s">
        <v>278</v>
      </c>
      <c r="E8" s="5" t="s">
        <v>278</v>
      </c>
      <c r="F8" s="6"/>
      <c r="G8" s="6">
        <v>31367</v>
      </c>
    </row>
    <row r="9" spans="1:7">
      <c r="A9" s="134">
        <v>42512</v>
      </c>
      <c r="B9" s="4" t="s">
        <v>5</v>
      </c>
      <c r="C9" s="5" t="s">
        <v>9</v>
      </c>
      <c r="D9" s="5" t="s">
        <v>280</v>
      </c>
      <c r="E9" s="5" t="s">
        <v>280</v>
      </c>
      <c r="F9" s="6">
        <v>4000</v>
      </c>
      <c r="G9" s="6"/>
    </row>
    <row r="10" spans="1:7">
      <c r="A10" s="134">
        <v>42526</v>
      </c>
      <c r="B10" s="4" t="s">
        <v>6</v>
      </c>
      <c r="C10" s="5" t="s">
        <v>15</v>
      </c>
      <c r="D10" s="5" t="s">
        <v>16</v>
      </c>
      <c r="E10" s="5" t="s">
        <v>16</v>
      </c>
      <c r="F10" s="6"/>
      <c r="G10" s="6">
        <v>23000</v>
      </c>
    </row>
    <row r="11" spans="1:7">
      <c r="A11" s="134">
        <v>42528</v>
      </c>
      <c r="B11" s="4" t="s">
        <v>6</v>
      </c>
      <c r="C11" s="14" t="s">
        <v>161</v>
      </c>
      <c r="D11" s="14" t="s">
        <v>24</v>
      </c>
      <c r="E11" s="5" t="s">
        <v>282</v>
      </c>
      <c r="F11" s="6"/>
      <c r="G11" s="6">
        <v>199</v>
      </c>
    </row>
    <row r="12" spans="1:7">
      <c r="A12" s="134">
        <v>42533</v>
      </c>
      <c r="B12" s="4" t="s">
        <v>6</v>
      </c>
      <c r="C12" s="5" t="s">
        <v>157</v>
      </c>
      <c r="D12" s="5" t="s">
        <v>281</v>
      </c>
      <c r="E12" s="5" t="s">
        <v>11</v>
      </c>
      <c r="F12" s="6"/>
      <c r="G12" s="6">
        <v>7196</v>
      </c>
    </row>
    <row r="13" spans="1:7">
      <c r="A13" s="134">
        <v>42547</v>
      </c>
      <c r="B13" s="4" t="s">
        <v>6</v>
      </c>
      <c r="C13" s="5" t="s">
        <v>157</v>
      </c>
      <c r="D13" s="5" t="s">
        <v>281</v>
      </c>
      <c r="E13" s="5" t="s">
        <v>11</v>
      </c>
      <c r="F13" s="6"/>
      <c r="G13" s="6">
        <v>4780</v>
      </c>
    </row>
    <row r="14" spans="1:7">
      <c r="A14" s="134">
        <v>42548</v>
      </c>
      <c r="B14" s="4" t="s">
        <v>6</v>
      </c>
      <c r="C14" s="5" t="s">
        <v>157</v>
      </c>
      <c r="D14" s="5" t="s">
        <v>281</v>
      </c>
      <c r="E14" s="5" t="s">
        <v>11</v>
      </c>
      <c r="F14" s="6"/>
      <c r="G14" s="6">
        <v>2060</v>
      </c>
    </row>
    <row r="15" spans="1:7">
      <c r="A15" s="4">
        <v>42527</v>
      </c>
      <c r="B15" s="4" t="s">
        <v>6</v>
      </c>
      <c r="C15" s="14" t="s">
        <v>161</v>
      </c>
      <c r="D15" s="14" t="s">
        <v>24</v>
      </c>
      <c r="E15" s="5" t="s">
        <v>283</v>
      </c>
      <c r="F15" s="6"/>
      <c r="G15" s="6">
        <v>1227</v>
      </c>
    </row>
    <row r="16" spans="1:7" s="8" customFormat="1">
      <c r="A16" s="4">
        <v>42550</v>
      </c>
      <c r="B16" s="4" t="s">
        <v>5</v>
      </c>
      <c r="C16" s="5" t="s">
        <v>9</v>
      </c>
      <c r="D16" s="5" t="s">
        <v>285</v>
      </c>
      <c r="E16" s="5" t="s">
        <v>285</v>
      </c>
      <c r="F16" s="6">
        <v>5000</v>
      </c>
      <c r="G16" s="6"/>
    </row>
    <row r="17" spans="1:7">
      <c r="A17" s="4">
        <v>42564</v>
      </c>
      <c r="B17" s="4" t="s">
        <v>6</v>
      </c>
      <c r="C17" s="5" t="s">
        <v>157</v>
      </c>
      <c r="D17" s="5" t="s">
        <v>287</v>
      </c>
      <c r="E17" s="5" t="s">
        <v>288</v>
      </c>
      <c r="F17" s="6"/>
      <c r="G17" s="6">
        <v>390</v>
      </c>
    </row>
    <row r="18" spans="1:7">
      <c r="A18" s="4">
        <v>42564</v>
      </c>
      <c r="B18" s="4" t="s">
        <v>6</v>
      </c>
      <c r="C18" s="137" t="s">
        <v>161</v>
      </c>
      <c r="D18" s="137" t="s">
        <v>24</v>
      </c>
      <c r="E18" s="5" t="s">
        <v>291</v>
      </c>
      <c r="F18" s="6"/>
      <c r="G18" s="6">
        <v>7701</v>
      </c>
    </row>
    <row r="19" spans="1:7" s="8" customFormat="1">
      <c r="A19" s="4">
        <v>42564</v>
      </c>
      <c r="B19" s="4" t="s">
        <v>6</v>
      </c>
      <c r="C19" s="5" t="s">
        <v>157</v>
      </c>
      <c r="D19" s="5" t="s">
        <v>287</v>
      </c>
      <c r="E19" s="5" t="s">
        <v>290</v>
      </c>
      <c r="F19" s="6"/>
      <c r="G19" s="6">
        <v>330</v>
      </c>
    </row>
    <row r="20" spans="1:7" s="8" customFormat="1">
      <c r="A20" s="4">
        <v>42564</v>
      </c>
      <c r="B20" s="4" t="s">
        <v>6</v>
      </c>
      <c r="C20" s="5" t="s">
        <v>158</v>
      </c>
      <c r="D20" s="5" t="s">
        <v>119</v>
      </c>
      <c r="E20" s="5" t="s">
        <v>289</v>
      </c>
      <c r="F20" s="6"/>
      <c r="G20" s="6">
        <v>220</v>
      </c>
    </row>
    <row r="21" spans="1:7" s="8" customFormat="1">
      <c r="A21" s="4">
        <v>42564</v>
      </c>
      <c r="B21" s="4" t="s">
        <v>6</v>
      </c>
      <c r="C21" s="5" t="s">
        <v>158</v>
      </c>
      <c r="D21" s="5" t="s">
        <v>119</v>
      </c>
      <c r="E21" s="5" t="s">
        <v>289</v>
      </c>
      <c r="F21" s="6"/>
      <c r="G21" s="6">
        <v>3750</v>
      </c>
    </row>
    <row r="22" spans="1:7" s="8" customFormat="1">
      <c r="A22" s="4">
        <v>42567</v>
      </c>
      <c r="B22" s="4" t="s">
        <v>6</v>
      </c>
      <c r="C22" s="5" t="s">
        <v>157</v>
      </c>
      <c r="D22" s="5" t="s">
        <v>287</v>
      </c>
      <c r="E22" s="5" t="s">
        <v>407</v>
      </c>
      <c r="F22" s="6"/>
      <c r="G22" s="6">
        <v>706</v>
      </c>
    </row>
    <row r="23" spans="1:7" s="8" customFormat="1">
      <c r="A23" s="4">
        <v>42568</v>
      </c>
      <c r="B23" s="4" t="s">
        <v>6</v>
      </c>
      <c r="C23" s="5" t="s">
        <v>157</v>
      </c>
      <c r="D23" s="5" t="s">
        <v>287</v>
      </c>
      <c r="E23" s="5" t="s">
        <v>292</v>
      </c>
      <c r="F23" s="6"/>
      <c r="G23" s="6">
        <v>1944</v>
      </c>
    </row>
    <row r="24" spans="1:7">
      <c r="A24" s="4">
        <v>42568</v>
      </c>
      <c r="B24" s="4" t="s">
        <v>6</v>
      </c>
      <c r="C24" s="5" t="s">
        <v>157</v>
      </c>
      <c r="D24" s="5" t="s">
        <v>287</v>
      </c>
      <c r="E24" s="5" t="s">
        <v>293</v>
      </c>
      <c r="F24" s="6"/>
      <c r="G24" s="6">
        <v>28839</v>
      </c>
    </row>
    <row r="25" spans="1:7">
      <c r="A25" s="4">
        <v>42568</v>
      </c>
      <c r="B25" s="4" t="s">
        <v>6</v>
      </c>
      <c r="C25" s="5" t="s">
        <v>157</v>
      </c>
      <c r="D25" s="5" t="s">
        <v>287</v>
      </c>
      <c r="E25" s="5" t="s">
        <v>293</v>
      </c>
      <c r="F25" s="6"/>
      <c r="G25" s="6">
        <v>1272</v>
      </c>
    </row>
    <row r="26" spans="1:7">
      <c r="A26" s="4">
        <v>42568</v>
      </c>
      <c r="B26" s="4" t="s">
        <v>6</v>
      </c>
      <c r="C26" s="5" t="s">
        <v>157</v>
      </c>
      <c r="D26" s="5" t="s">
        <v>287</v>
      </c>
      <c r="E26" s="5" t="s">
        <v>293</v>
      </c>
      <c r="F26" s="6"/>
      <c r="G26" s="6">
        <v>11462</v>
      </c>
    </row>
    <row r="27" spans="1:7">
      <c r="A27" s="4">
        <v>42568</v>
      </c>
      <c r="B27" s="4" t="s">
        <v>6</v>
      </c>
      <c r="C27" s="5" t="s">
        <v>157</v>
      </c>
      <c r="D27" s="5" t="s">
        <v>287</v>
      </c>
      <c r="E27" s="5" t="s">
        <v>294</v>
      </c>
      <c r="F27" s="6"/>
      <c r="G27" s="6">
        <v>10480</v>
      </c>
    </row>
    <row r="28" spans="1:7">
      <c r="A28" s="4">
        <v>42568</v>
      </c>
      <c r="B28" s="4" t="s">
        <v>5</v>
      </c>
      <c r="C28" s="5" t="s">
        <v>20</v>
      </c>
      <c r="D28" s="5" t="s">
        <v>296</v>
      </c>
      <c r="E28" s="5" t="s">
        <v>21</v>
      </c>
      <c r="F28" s="6">
        <v>43900</v>
      </c>
      <c r="G28" s="6"/>
    </row>
    <row r="29" spans="1:7">
      <c r="A29" s="4">
        <v>42568</v>
      </c>
      <c r="B29" s="4" t="s">
        <v>6</v>
      </c>
      <c r="C29" s="5" t="s">
        <v>157</v>
      </c>
      <c r="D29" s="5" t="s">
        <v>287</v>
      </c>
      <c r="E29" s="5" t="s">
        <v>297</v>
      </c>
      <c r="F29" s="6"/>
      <c r="G29" s="6">
        <v>46410</v>
      </c>
    </row>
    <row r="30" spans="1:7">
      <c r="A30" s="4">
        <v>42566</v>
      </c>
      <c r="B30" s="4" t="s">
        <v>6</v>
      </c>
      <c r="C30" s="5" t="s">
        <v>157</v>
      </c>
      <c r="D30" s="5" t="s">
        <v>287</v>
      </c>
      <c r="E30" s="5" t="s">
        <v>298</v>
      </c>
      <c r="F30" s="6"/>
      <c r="G30" s="6">
        <v>10120</v>
      </c>
    </row>
    <row r="31" spans="1:7">
      <c r="A31" s="4">
        <v>42562</v>
      </c>
      <c r="B31" s="4" t="s">
        <v>6</v>
      </c>
      <c r="C31" s="5" t="s">
        <v>157</v>
      </c>
      <c r="D31" s="5" t="s">
        <v>287</v>
      </c>
      <c r="E31" s="5" t="s">
        <v>299</v>
      </c>
      <c r="F31" s="6"/>
      <c r="G31" s="6">
        <v>3687</v>
      </c>
    </row>
    <row r="32" spans="1:7">
      <c r="A32" s="4">
        <v>42578</v>
      </c>
      <c r="B32" s="4" t="s">
        <v>5</v>
      </c>
      <c r="C32" s="5" t="s">
        <v>9</v>
      </c>
      <c r="D32" s="5" t="s">
        <v>349</v>
      </c>
      <c r="E32" s="5" t="s">
        <v>349</v>
      </c>
      <c r="F32" s="6">
        <v>4000</v>
      </c>
      <c r="G32" s="6"/>
    </row>
    <row r="33" spans="1:7">
      <c r="A33" s="4">
        <v>42589</v>
      </c>
      <c r="B33" s="4" t="s">
        <v>6</v>
      </c>
      <c r="C33" s="5" t="s">
        <v>156</v>
      </c>
      <c r="D33" s="5" t="s">
        <v>13</v>
      </c>
      <c r="E33" s="5" t="s">
        <v>13</v>
      </c>
      <c r="F33" s="5"/>
      <c r="G33" s="13">
        <v>1000</v>
      </c>
    </row>
    <row r="34" spans="1:7">
      <c r="A34" s="4">
        <v>42589</v>
      </c>
      <c r="B34" s="4" t="s">
        <v>6</v>
      </c>
      <c r="C34" s="5" t="s">
        <v>157</v>
      </c>
      <c r="D34" s="5" t="s">
        <v>351</v>
      </c>
      <c r="E34" s="5" t="s">
        <v>23</v>
      </c>
      <c r="F34" s="6"/>
      <c r="G34" s="6">
        <v>7800</v>
      </c>
    </row>
    <row r="35" spans="1:7">
      <c r="A35" s="4">
        <v>42614</v>
      </c>
      <c r="B35" s="4" t="s">
        <v>6</v>
      </c>
      <c r="C35" s="136" t="s">
        <v>161</v>
      </c>
      <c r="D35" s="136" t="s">
        <v>24</v>
      </c>
      <c r="E35" s="5" t="s">
        <v>355</v>
      </c>
      <c r="F35" s="6"/>
      <c r="G35" s="13">
        <v>1743</v>
      </c>
    </row>
    <row r="36" spans="1:7">
      <c r="A36" s="4">
        <v>42613</v>
      </c>
      <c r="B36" s="4" t="s">
        <v>5</v>
      </c>
      <c r="C36" s="5" t="s">
        <v>9</v>
      </c>
      <c r="D36" s="5" t="s">
        <v>353</v>
      </c>
      <c r="E36" s="5" t="s">
        <v>353</v>
      </c>
      <c r="F36" s="6">
        <v>5500</v>
      </c>
      <c r="G36" s="6"/>
    </row>
    <row r="37" spans="1:7">
      <c r="A37" s="4">
        <v>42621</v>
      </c>
      <c r="B37" s="4" t="s">
        <v>6</v>
      </c>
      <c r="C37" s="136" t="s">
        <v>161</v>
      </c>
      <c r="D37" s="136" t="s">
        <v>392</v>
      </c>
      <c r="E37" s="5" t="s">
        <v>354</v>
      </c>
      <c r="F37" s="6"/>
      <c r="G37" s="6">
        <v>6222</v>
      </c>
    </row>
    <row r="38" spans="1:7">
      <c r="A38" s="4">
        <v>42619</v>
      </c>
      <c r="B38" s="4" t="s">
        <v>6</v>
      </c>
      <c r="C38" s="5" t="s">
        <v>157</v>
      </c>
      <c r="D38" s="5" t="s">
        <v>351</v>
      </c>
      <c r="E38" s="5" t="s">
        <v>359</v>
      </c>
      <c r="F38" s="6"/>
      <c r="G38" s="6">
        <v>8748</v>
      </c>
    </row>
    <row r="39" spans="1:7">
      <c r="A39" s="4">
        <v>42619</v>
      </c>
      <c r="B39" s="4" t="s">
        <v>6</v>
      </c>
      <c r="C39" s="5" t="s">
        <v>157</v>
      </c>
      <c r="D39" s="5" t="s">
        <v>351</v>
      </c>
      <c r="E39" s="5" t="s">
        <v>359</v>
      </c>
      <c r="F39" s="13"/>
      <c r="G39" s="13">
        <v>797</v>
      </c>
    </row>
    <row r="40" spans="1:7">
      <c r="A40" s="4">
        <v>42625</v>
      </c>
      <c r="B40" s="4" t="s">
        <v>6</v>
      </c>
      <c r="C40" s="136" t="s">
        <v>161</v>
      </c>
      <c r="D40" s="136" t="s">
        <v>24</v>
      </c>
      <c r="E40" s="5" t="s">
        <v>360</v>
      </c>
      <c r="F40" s="13"/>
      <c r="G40" s="13">
        <v>321</v>
      </c>
    </row>
    <row r="41" spans="1:7">
      <c r="A41" s="4">
        <v>42638</v>
      </c>
      <c r="B41" s="4" t="s">
        <v>6</v>
      </c>
      <c r="C41" s="5" t="s">
        <v>157</v>
      </c>
      <c r="D41" s="5" t="s">
        <v>351</v>
      </c>
      <c r="E41" s="5" t="s">
        <v>361</v>
      </c>
      <c r="F41" s="5"/>
      <c r="G41" s="13">
        <v>9750</v>
      </c>
    </row>
    <row r="42" spans="1:7">
      <c r="A42" s="4">
        <v>42638</v>
      </c>
      <c r="B42" s="4" t="s">
        <v>6</v>
      </c>
      <c r="C42" s="5" t="s">
        <v>157</v>
      </c>
      <c r="D42" s="5" t="s">
        <v>351</v>
      </c>
      <c r="E42" s="5" t="s">
        <v>362</v>
      </c>
      <c r="F42" s="5"/>
      <c r="G42" s="13">
        <v>13176</v>
      </c>
    </row>
    <row r="43" spans="1:7">
      <c r="A43" s="4">
        <v>42638</v>
      </c>
      <c r="B43" s="4" t="s">
        <v>6</v>
      </c>
      <c r="C43" s="5" t="s">
        <v>157</v>
      </c>
      <c r="D43" s="5" t="s">
        <v>351</v>
      </c>
      <c r="E43" s="5" t="s">
        <v>363</v>
      </c>
      <c r="F43" s="6"/>
      <c r="G43" s="6">
        <v>5676</v>
      </c>
    </row>
    <row r="44" spans="1:7">
      <c r="A44" s="4">
        <v>42621</v>
      </c>
      <c r="B44" s="4" t="s">
        <v>6</v>
      </c>
      <c r="C44" s="136" t="s">
        <v>161</v>
      </c>
      <c r="D44" s="136" t="s">
        <v>24</v>
      </c>
      <c r="E44" s="5" t="s">
        <v>364</v>
      </c>
      <c r="F44" s="6"/>
      <c r="G44" s="6">
        <v>956</v>
      </c>
    </row>
    <row r="45" spans="1:7">
      <c r="A45" s="4">
        <v>42635</v>
      </c>
      <c r="B45" s="4" t="s">
        <v>6</v>
      </c>
      <c r="C45" s="5" t="s">
        <v>158</v>
      </c>
      <c r="D45" s="5" t="s">
        <v>119</v>
      </c>
      <c r="E45" s="5" t="s">
        <v>289</v>
      </c>
      <c r="F45" s="6"/>
      <c r="G45" s="6">
        <v>790</v>
      </c>
    </row>
    <row r="46" spans="1:7">
      <c r="A46" s="4">
        <v>42638</v>
      </c>
      <c r="B46" s="4" t="s">
        <v>6</v>
      </c>
      <c r="C46" s="5" t="s">
        <v>157</v>
      </c>
      <c r="D46" s="5" t="s">
        <v>351</v>
      </c>
      <c r="E46" s="5" t="s">
        <v>359</v>
      </c>
      <c r="F46" s="6"/>
      <c r="G46" s="6">
        <v>745</v>
      </c>
    </row>
    <row r="47" spans="1:7">
      <c r="A47" s="4">
        <v>42638</v>
      </c>
      <c r="B47" s="4" t="s">
        <v>6</v>
      </c>
      <c r="C47" s="5" t="s">
        <v>157</v>
      </c>
      <c r="D47" s="5" t="s">
        <v>351</v>
      </c>
      <c r="E47" s="5" t="s">
        <v>365</v>
      </c>
      <c r="F47" s="6"/>
      <c r="G47" s="6">
        <v>3789</v>
      </c>
    </row>
    <row r="48" spans="1:7">
      <c r="A48" s="4">
        <v>42638</v>
      </c>
      <c r="B48" s="4" t="s">
        <v>6</v>
      </c>
      <c r="C48" s="5" t="s">
        <v>157</v>
      </c>
      <c r="D48" s="5" t="s">
        <v>351</v>
      </c>
      <c r="E48" s="5" t="s">
        <v>359</v>
      </c>
      <c r="F48" s="6"/>
      <c r="G48" s="6">
        <v>99</v>
      </c>
    </row>
    <row r="49" spans="1:7">
      <c r="A49" s="4">
        <v>42638</v>
      </c>
      <c r="B49" s="4" t="s">
        <v>6</v>
      </c>
      <c r="C49" s="5" t="s">
        <v>157</v>
      </c>
      <c r="D49" s="5" t="s">
        <v>351</v>
      </c>
      <c r="E49" s="5" t="s">
        <v>359</v>
      </c>
      <c r="F49" s="6"/>
      <c r="G49" s="6">
        <v>138</v>
      </c>
    </row>
    <row r="50" spans="1:7">
      <c r="A50" s="4">
        <v>42638</v>
      </c>
      <c r="B50" s="4" t="s">
        <v>6</v>
      </c>
      <c r="C50" s="5" t="s">
        <v>157</v>
      </c>
      <c r="D50" s="5" t="s">
        <v>357</v>
      </c>
      <c r="E50" s="5" t="s">
        <v>358</v>
      </c>
      <c r="F50" s="6"/>
      <c r="G50" s="13">
        <v>1851</v>
      </c>
    </row>
    <row r="51" spans="1:7">
      <c r="A51" s="4">
        <v>42641</v>
      </c>
      <c r="B51" s="4" t="s">
        <v>5</v>
      </c>
      <c r="C51" s="5" t="s">
        <v>9</v>
      </c>
      <c r="D51" s="5" t="s">
        <v>374</v>
      </c>
      <c r="E51" s="5" t="s">
        <v>374</v>
      </c>
      <c r="F51" s="6">
        <v>4000</v>
      </c>
      <c r="G51" s="6"/>
    </row>
    <row r="52" spans="1:7">
      <c r="A52" s="4">
        <v>42666</v>
      </c>
      <c r="B52" s="4" t="s">
        <v>5</v>
      </c>
      <c r="C52" s="5" t="s">
        <v>20</v>
      </c>
      <c r="D52" s="5" t="s">
        <v>369</v>
      </c>
      <c r="E52" s="5" t="s">
        <v>203</v>
      </c>
      <c r="F52" s="6">
        <v>12900</v>
      </c>
      <c r="G52" s="6"/>
    </row>
    <row r="53" spans="1:7">
      <c r="A53" s="4">
        <v>42666</v>
      </c>
      <c r="B53" s="4" t="s">
        <v>6</v>
      </c>
      <c r="C53" s="5" t="s">
        <v>157</v>
      </c>
      <c r="D53" s="5" t="s">
        <v>357</v>
      </c>
      <c r="E53" s="5" t="s">
        <v>370</v>
      </c>
      <c r="F53" s="5"/>
      <c r="G53" s="13">
        <v>16401</v>
      </c>
    </row>
    <row r="54" spans="1:7">
      <c r="A54" s="4">
        <v>42666</v>
      </c>
      <c r="B54" s="4" t="s">
        <v>6</v>
      </c>
      <c r="C54" s="5" t="s">
        <v>157</v>
      </c>
      <c r="D54" s="5" t="s">
        <v>357</v>
      </c>
      <c r="E54" s="5" t="s">
        <v>370</v>
      </c>
      <c r="F54" s="5"/>
      <c r="G54" s="13">
        <v>42163</v>
      </c>
    </row>
    <row r="55" spans="1:7">
      <c r="A55" s="4">
        <v>42666</v>
      </c>
      <c r="B55" s="4" t="s">
        <v>6</v>
      </c>
      <c r="C55" s="5" t="s">
        <v>157</v>
      </c>
      <c r="D55" s="5" t="s">
        <v>357</v>
      </c>
      <c r="E55" s="5" t="s">
        <v>371</v>
      </c>
      <c r="F55" s="6"/>
      <c r="G55" s="6">
        <v>10273</v>
      </c>
    </row>
    <row r="56" spans="1:7">
      <c r="A56" s="4">
        <v>42666</v>
      </c>
      <c r="B56" s="4" t="s">
        <v>6</v>
      </c>
      <c r="C56" s="136" t="s">
        <v>161</v>
      </c>
      <c r="D56" s="136" t="s">
        <v>24</v>
      </c>
      <c r="E56" s="5" t="s">
        <v>408</v>
      </c>
      <c r="F56" s="6"/>
      <c r="G56" s="6">
        <v>3858</v>
      </c>
    </row>
    <row r="57" spans="1:7">
      <c r="A57" s="4">
        <v>42666</v>
      </c>
      <c r="B57" s="4" t="s">
        <v>6</v>
      </c>
      <c r="C57" s="5" t="s">
        <v>157</v>
      </c>
      <c r="D57" s="5" t="s">
        <v>357</v>
      </c>
      <c r="E57" s="5" t="s">
        <v>290</v>
      </c>
      <c r="F57" s="6"/>
      <c r="G57" s="13">
        <v>330</v>
      </c>
    </row>
    <row r="58" spans="1:7">
      <c r="A58" s="4">
        <v>42666</v>
      </c>
      <c r="B58" s="4" t="s">
        <v>6</v>
      </c>
      <c r="C58" s="5" t="s">
        <v>158</v>
      </c>
      <c r="D58" s="5" t="s">
        <v>119</v>
      </c>
      <c r="E58" s="5" t="s">
        <v>404</v>
      </c>
      <c r="F58" s="6"/>
      <c r="G58" s="6">
        <v>2350</v>
      </c>
    </row>
    <row r="59" spans="1:7">
      <c r="A59" s="4">
        <v>42666</v>
      </c>
      <c r="B59" s="4" t="s">
        <v>6</v>
      </c>
      <c r="C59" s="5" t="s">
        <v>157</v>
      </c>
      <c r="D59" s="5" t="s">
        <v>357</v>
      </c>
      <c r="E59" s="5" t="s">
        <v>372</v>
      </c>
      <c r="F59" s="5"/>
      <c r="G59" s="16">
        <v>2862</v>
      </c>
    </row>
    <row r="60" spans="1:7">
      <c r="A60" s="15">
        <v>42668</v>
      </c>
      <c r="B60" s="4" t="s">
        <v>6</v>
      </c>
      <c r="C60" s="136" t="s">
        <v>161</v>
      </c>
      <c r="D60" s="136" t="s">
        <v>24</v>
      </c>
      <c r="E60" s="5" t="s">
        <v>364</v>
      </c>
      <c r="F60" s="17"/>
      <c r="G60" s="16">
        <v>990</v>
      </c>
    </row>
    <row r="61" spans="1:7">
      <c r="A61" s="15">
        <v>42664</v>
      </c>
      <c r="B61" s="4" t="s">
        <v>6</v>
      </c>
      <c r="C61" s="5" t="s">
        <v>157</v>
      </c>
      <c r="D61" s="5" t="s">
        <v>357</v>
      </c>
      <c r="E61" s="5" t="s">
        <v>292</v>
      </c>
      <c r="F61" s="16"/>
      <c r="G61" s="16">
        <v>1944</v>
      </c>
    </row>
    <row r="62" spans="1:7">
      <c r="A62" s="15">
        <v>42671</v>
      </c>
      <c r="B62" s="4" t="s">
        <v>5</v>
      </c>
      <c r="C62" s="5" t="s">
        <v>9</v>
      </c>
      <c r="D62" s="5" t="s">
        <v>376</v>
      </c>
      <c r="E62" s="5" t="s">
        <v>376</v>
      </c>
      <c r="F62" s="16">
        <v>4000</v>
      </c>
      <c r="G62" s="16"/>
    </row>
    <row r="63" spans="1:7">
      <c r="A63" s="15">
        <v>42680</v>
      </c>
      <c r="B63" s="4" t="s">
        <v>6</v>
      </c>
      <c r="C63" s="5" t="s">
        <v>156</v>
      </c>
      <c r="D63" s="5" t="s">
        <v>390</v>
      </c>
      <c r="E63" s="5" t="s">
        <v>377</v>
      </c>
      <c r="F63" s="5"/>
      <c r="G63" s="16">
        <v>3000</v>
      </c>
    </row>
    <row r="64" spans="1:7">
      <c r="A64" s="15">
        <v>42681</v>
      </c>
      <c r="B64" s="4" t="s">
        <v>6</v>
      </c>
      <c r="C64" s="5" t="s">
        <v>378</v>
      </c>
      <c r="D64" s="5" t="s">
        <v>380</v>
      </c>
      <c r="E64" s="5" t="s">
        <v>380</v>
      </c>
      <c r="F64" s="5"/>
      <c r="G64" s="16">
        <v>1890</v>
      </c>
    </row>
    <row r="65" spans="1:7">
      <c r="A65" s="15">
        <v>42681</v>
      </c>
      <c r="B65" s="4" t="s">
        <v>6</v>
      </c>
      <c r="C65" s="136" t="s">
        <v>161</v>
      </c>
      <c r="D65" s="5" t="s">
        <v>382</v>
      </c>
      <c r="E65" s="5" t="s">
        <v>382</v>
      </c>
      <c r="F65" s="16"/>
      <c r="G65" s="16">
        <v>34601</v>
      </c>
    </row>
    <row r="66" spans="1:7">
      <c r="A66" s="15">
        <v>42681</v>
      </c>
      <c r="B66" s="4" t="s">
        <v>6</v>
      </c>
      <c r="C66" s="136" t="s">
        <v>161</v>
      </c>
      <c r="D66" s="5" t="s">
        <v>382</v>
      </c>
      <c r="E66" s="5" t="s">
        <v>383</v>
      </c>
      <c r="F66" s="16"/>
      <c r="G66" s="16">
        <v>780</v>
      </c>
    </row>
    <row r="67" spans="1:7">
      <c r="A67" s="15">
        <v>42687</v>
      </c>
      <c r="B67" s="4" t="s">
        <v>6</v>
      </c>
      <c r="C67" s="5" t="s">
        <v>157</v>
      </c>
      <c r="D67" s="5" t="s">
        <v>385</v>
      </c>
      <c r="E67" s="5" t="s">
        <v>386</v>
      </c>
      <c r="F67" s="16"/>
      <c r="G67" s="16">
        <v>100000</v>
      </c>
    </row>
    <row r="68" spans="1:7">
      <c r="A68" s="15">
        <v>42687</v>
      </c>
      <c r="B68" s="4" t="s">
        <v>6</v>
      </c>
      <c r="C68" s="5" t="s">
        <v>157</v>
      </c>
      <c r="D68" s="5" t="s">
        <v>385</v>
      </c>
      <c r="E68" s="5" t="s">
        <v>387</v>
      </c>
      <c r="F68" s="16"/>
      <c r="G68" s="16">
        <v>3351</v>
      </c>
    </row>
    <row r="69" spans="1:7">
      <c r="A69" s="15">
        <v>42687</v>
      </c>
      <c r="B69" s="4" t="s">
        <v>6</v>
      </c>
      <c r="C69" s="5" t="s">
        <v>158</v>
      </c>
      <c r="D69" s="5" t="s">
        <v>119</v>
      </c>
      <c r="E69" s="5" t="s">
        <v>405</v>
      </c>
      <c r="F69" s="16"/>
      <c r="G69" s="16">
        <v>1650</v>
      </c>
    </row>
    <row r="70" spans="1:7">
      <c r="A70" s="15">
        <v>42693</v>
      </c>
      <c r="B70" s="4" t="s">
        <v>6</v>
      </c>
      <c r="C70" s="5" t="s">
        <v>157</v>
      </c>
      <c r="D70" s="5" t="s">
        <v>411</v>
      </c>
      <c r="E70" s="5" t="s">
        <v>395</v>
      </c>
      <c r="F70" s="16"/>
      <c r="G70" s="16">
        <v>5980</v>
      </c>
    </row>
    <row r="71" spans="1:7">
      <c r="A71" s="15">
        <v>42699</v>
      </c>
      <c r="B71" s="4" t="s">
        <v>6</v>
      </c>
      <c r="C71" s="5" t="s">
        <v>157</v>
      </c>
      <c r="D71" s="99" t="s">
        <v>413</v>
      </c>
      <c r="E71" s="99" t="s">
        <v>409</v>
      </c>
      <c r="F71" s="16"/>
      <c r="G71" s="16">
        <v>41299</v>
      </c>
    </row>
    <row r="72" spans="1:7">
      <c r="A72" s="15">
        <v>42699</v>
      </c>
      <c r="B72" s="4" t="s">
        <v>6</v>
      </c>
      <c r="C72" s="5" t="s">
        <v>158</v>
      </c>
      <c r="D72" s="5" t="s">
        <v>119</v>
      </c>
      <c r="E72" s="5" t="s">
        <v>406</v>
      </c>
      <c r="F72" s="16"/>
      <c r="G72" s="16">
        <v>230</v>
      </c>
    </row>
    <row r="73" spans="1:7">
      <c r="A73" s="15">
        <v>42707</v>
      </c>
      <c r="B73" s="4" t="s">
        <v>6</v>
      </c>
      <c r="C73" s="5" t="s">
        <v>157</v>
      </c>
      <c r="D73" s="99" t="s">
        <v>413</v>
      </c>
      <c r="E73" s="5" t="s">
        <v>396</v>
      </c>
      <c r="F73" s="16"/>
      <c r="G73" s="16">
        <v>875</v>
      </c>
    </row>
    <row r="74" spans="1:7">
      <c r="A74" s="15">
        <v>42704</v>
      </c>
      <c r="B74" s="4" t="s">
        <v>6</v>
      </c>
      <c r="C74" s="5" t="s">
        <v>157</v>
      </c>
      <c r="D74" s="99" t="s">
        <v>413</v>
      </c>
      <c r="E74" s="5" t="s">
        <v>397</v>
      </c>
      <c r="F74" s="16"/>
      <c r="G74" s="16">
        <v>324</v>
      </c>
    </row>
    <row r="75" spans="1:7">
      <c r="A75" s="15">
        <v>42704</v>
      </c>
      <c r="B75" s="4" t="s">
        <v>5</v>
      </c>
      <c r="C75" s="5" t="s">
        <v>9</v>
      </c>
      <c r="D75" s="5" t="s">
        <v>394</v>
      </c>
      <c r="E75" s="5" t="s">
        <v>394</v>
      </c>
      <c r="F75" s="16">
        <v>5000</v>
      </c>
      <c r="G75" s="16"/>
    </row>
    <row r="76" spans="1:7">
      <c r="A76" s="15">
        <v>42733</v>
      </c>
      <c r="B76" s="4" t="s">
        <v>6</v>
      </c>
      <c r="C76" s="5" t="s">
        <v>157</v>
      </c>
      <c r="D76" s="5" t="s">
        <v>411</v>
      </c>
      <c r="E76" s="5" t="s">
        <v>398</v>
      </c>
      <c r="F76" s="16"/>
      <c r="G76" s="16">
        <v>41040</v>
      </c>
    </row>
    <row r="77" spans="1:7">
      <c r="A77" s="15">
        <v>42728</v>
      </c>
      <c r="B77" s="4" t="s">
        <v>6</v>
      </c>
      <c r="C77" s="5" t="s">
        <v>157</v>
      </c>
      <c r="D77" s="5" t="s">
        <v>411</v>
      </c>
      <c r="E77" s="5" t="s">
        <v>399</v>
      </c>
      <c r="F77" s="13"/>
      <c r="G77" s="13">
        <v>4728</v>
      </c>
    </row>
    <row r="78" spans="1:7">
      <c r="A78" s="15">
        <v>42733</v>
      </c>
      <c r="B78" s="4" t="s">
        <v>6</v>
      </c>
      <c r="C78" s="5" t="s">
        <v>163</v>
      </c>
      <c r="D78" s="99" t="s">
        <v>401</v>
      </c>
      <c r="E78" s="5" t="s">
        <v>330</v>
      </c>
      <c r="F78" s="13"/>
      <c r="G78" s="13">
        <v>36374</v>
      </c>
    </row>
    <row r="79" spans="1:7">
      <c r="A79" s="15">
        <v>42741</v>
      </c>
      <c r="B79" s="4" t="s">
        <v>6</v>
      </c>
      <c r="C79" s="5" t="s">
        <v>163</v>
      </c>
      <c r="D79" s="99" t="s">
        <v>403</v>
      </c>
      <c r="E79" s="5" t="s">
        <v>117</v>
      </c>
      <c r="F79" s="13"/>
      <c r="G79" s="13">
        <v>45000</v>
      </c>
    </row>
    <row r="80" spans="1:7">
      <c r="A80" s="15">
        <v>42732</v>
      </c>
      <c r="B80" s="4" t="s">
        <v>5</v>
      </c>
      <c r="C80" s="5" t="s">
        <v>9</v>
      </c>
      <c r="D80" s="5" t="s">
        <v>415</v>
      </c>
      <c r="E80" s="5" t="s">
        <v>415</v>
      </c>
      <c r="F80" s="13">
        <v>4500</v>
      </c>
      <c r="G80" s="13"/>
    </row>
    <row r="81" spans="1:7">
      <c r="A81" s="15">
        <v>42741</v>
      </c>
      <c r="B81" s="4" t="s">
        <v>6</v>
      </c>
      <c r="C81" s="5" t="s">
        <v>163</v>
      </c>
      <c r="D81" s="99" t="s">
        <v>417</v>
      </c>
      <c r="E81" s="99" t="s">
        <v>417</v>
      </c>
      <c r="F81" s="13"/>
      <c r="G81" s="13">
        <v>3360</v>
      </c>
    </row>
    <row r="82" spans="1:7">
      <c r="A82" s="15">
        <v>42748</v>
      </c>
      <c r="B82" s="4" t="s">
        <v>6</v>
      </c>
      <c r="C82" s="5" t="s">
        <v>157</v>
      </c>
      <c r="D82" s="5" t="s">
        <v>428</v>
      </c>
      <c r="E82" s="99" t="s">
        <v>418</v>
      </c>
      <c r="F82" s="13"/>
      <c r="G82" s="13">
        <v>4277</v>
      </c>
    </row>
    <row r="83" spans="1:7">
      <c r="A83" s="15">
        <v>42744</v>
      </c>
      <c r="B83" s="4" t="s">
        <v>6</v>
      </c>
      <c r="C83" s="136" t="s">
        <v>161</v>
      </c>
      <c r="D83" s="5" t="s">
        <v>420</v>
      </c>
      <c r="E83" s="5" t="s">
        <v>421</v>
      </c>
      <c r="F83" s="13"/>
      <c r="G83" s="13">
        <v>3000</v>
      </c>
    </row>
    <row r="84" spans="1:7">
      <c r="A84" s="15">
        <v>42751</v>
      </c>
      <c r="B84" s="4" t="s">
        <v>6</v>
      </c>
      <c r="C84" s="5" t="s">
        <v>158</v>
      </c>
      <c r="D84" s="5" t="s">
        <v>119</v>
      </c>
      <c r="E84" s="99" t="s">
        <v>422</v>
      </c>
      <c r="F84" s="13"/>
      <c r="G84" s="13">
        <v>1630</v>
      </c>
    </row>
    <row r="85" spans="1:7">
      <c r="A85" s="15">
        <v>42751</v>
      </c>
      <c r="B85" s="4" t="s">
        <v>6</v>
      </c>
      <c r="C85" s="136" t="s">
        <v>161</v>
      </c>
      <c r="D85" s="14" t="s">
        <v>424</v>
      </c>
      <c r="E85" s="14" t="s">
        <v>423</v>
      </c>
      <c r="F85" s="13"/>
      <c r="G85" s="13">
        <v>216</v>
      </c>
    </row>
    <row r="86" spans="1:7">
      <c r="A86" s="15">
        <v>42745</v>
      </c>
      <c r="B86" s="4" t="s">
        <v>6</v>
      </c>
      <c r="C86" s="5" t="s">
        <v>157</v>
      </c>
      <c r="D86" s="5" t="s">
        <v>426</v>
      </c>
      <c r="E86" s="99"/>
      <c r="F86" s="13"/>
      <c r="G86" s="13">
        <v>13585</v>
      </c>
    </row>
    <row r="87" spans="1:7">
      <c r="A87" s="15">
        <v>42756</v>
      </c>
      <c r="B87" s="4" t="s">
        <v>6</v>
      </c>
      <c r="C87" s="5" t="s">
        <v>157</v>
      </c>
      <c r="D87" s="5" t="s">
        <v>428</v>
      </c>
      <c r="E87" s="99" t="s">
        <v>429</v>
      </c>
      <c r="F87" s="13"/>
      <c r="G87" s="13">
        <v>18991</v>
      </c>
    </row>
    <row r="88" spans="1:7">
      <c r="A88" s="15">
        <v>42756</v>
      </c>
      <c r="B88" s="4" t="s">
        <v>6</v>
      </c>
      <c r="C88" s="5" t="s">
        <v>157</v>
      </c>
      <c r="D88" s="5" t="s">
        <v>428</v>
      </c>
      <c r="E88" s="99" t="s">
        <v>429</v>
      </c>
      <c r="F88" s="13"/>
      <c r="G88" s="13">
        <v>4625</v>
      </c>
    </row>
    <row r="89" spans="1:7">
      <c r="A89" s="15">
        <v>42757</v>
      </c>
      <c r="B89" s="4" t="s">
        <v>6</v>
      </c>
      <c r="C89" s="5" t="s">
        <v>157</v>
      </c>
      <c r="D89" s="5" t="s">
        <v>428</v>
      </c>
      <c r="E89" s="99" t="s">
        <v>430</v>
      </c>
      <c r="F89" s="13"/>
      <c r="G89" s="13">
        <v>15000</v>
      </c>
    </row>
    <row r="90" spans="1:7">
      <c r="A90" s="15"/>
      <c r="B90" s="4"/>
      <c r="C90" s="5"/>
      <c r="D90" s="5"/>
      <c r="E90" s="5"/>
      <c r="F90" s="13"/>
      <c r="G90" s="13"/>
    </row>
    <row r="91" spans="1:7">
      <c r="A91" s="15"/>
      <c r="B91" s="4"/>
      <c r="C91" s="5"/>
      <c r="D91" s="5"/>
      <c r="E91" s="5"/>
      <c r="F91" s="13"/>
      <c r="G91" s="13"/>
    </row>
    <row r="92" spans="1:7">
      <c r="A92" s="15"/>
      <c r="B92" s="4"/>
      <c r="C92" s="5"/>
      <c r="D92" s="5"/>
      <c r="E92" s="5"/>
      <c r="F92" s="13"/>
      <c r="G92" s="13"/>
    </row>
    <row r="93" spans="1:7">
      <c r="A93" s="15"/>
      <c r="B93" s="4"/>
      <c r="C93" s="5"/>
      <c r="D93" s="5"/>
      <c r="E93" s="5"/>
      <c r="F93" s="13"/>
      <c r="G93" s="13"/>
    </row>
    <row r="94" spans="1:7">
      <c r="A94" s="15"/>
      <c r="B94" s="4"/>
      <c r="C94" s="5"/>
      <c r="D94" s="5"/>
      <c r="E94" s="5"/>
      <c r="F94" s="13"/>
      <c r="G94" s="13"/>
    </row>
    <row r="95" spans="1:7">
      <c r="A95" s="15"/>
      <c r="B95" s="4"/>
      <c r="C95" s="5"/>
      <c r="D95" s="5"/>
      <c r="E95" s="5"/>
      <c r="F95" s="13"/>
      <c r="G95" s="13"/>
    </row>
    <row r="96" spans="1:7">
      <c r="A96" s="15"/>
      <c r="B96" s="4"/>
      <c r="C96" s="7"/>
      <c r="D96" s="5"/>
      <c r="E96" s="5"/>
      <c r="F96" s="13"/>
      <c r="G96" s="13"/>
    </row>
    <row r="97" spans="1:7">
      <c r="A97" s="15"/>
      <c r="B97" s="4"/>
      <c r="C97" s="5"/>
      <c r="D97" s="5"/>
      <c r="E97" s="5"/>
      <c r="F97" s="13"/>
      <c r="G97" s="13"/>
    </row>
    <row r="98" spans="1:7">
      <c r="A98" s="15"/>
      <c r="B98" s="4"/>
      <c r="C98" s="5"/>
      <c r="D98" s="5"/>
      <c r="E98" s="5"/>
      <c r="F98" s="13"/>
      <c r="G98" s="13"/>
    </row>
    <row r="99" spans="1:7">
      <c r="A99" s="15"/>
      <c r="B99" s="4"/>
      <c r="C99" s="7"/>
      <c r="D99" s="5"/>
      <c r="E99" s="5"/>
      <c r="F99" s="13"/>
      <c r="G99" s="13"/>
    </row>
    <row r="100" spans="1:7">
      <c r="A100" s="15"/>
      <c r="B100" s="4"/>
      <c r="C100" s="5"/>
      <c r="D100" s="99"/>
      <c r="E100" s="99"/>
      <c r="F100" s="13"/>
      <c r="G100" s="13"/>
    </row>
    <row r="101" spans="1:7">
      <c r="A101" s="15"/>
      <c r="B101" s="4"/>
      <c r="C101" s="5"/>
      <c r="D101" s="99"/>
      <c r="E101" s="99"/>
      <c r="F101" s="13"/>
      <c r="G101" s="13"/>
    </row>
    <row r="102" spans="1:7">
      <c r="A102" s="15"/>
      <c r="B102" s="4"/>
      <c r="C102" s="14"/>
      <c r="D102" s="99"/>
      <c r="E102" s="99"/>
      <c r="F102" s="13"/>
      <c r="G102" s="13"/>
    </row>
    <row r="103" spans="1:7">
      <c r="A103" s="115" t="s">
        <v>151</v>
      </c>
      <c r="B103" s="116"/>
      <c r="C103" s="117"/>
      <c r="D103" s="118"/>
      <c r="E103" s="118"/>
      <c r="F103" s="119"/>
      <c r="G103" s="119"/>
    </row>
    <row r="104" spans="1:7">
      <c r="A104" s="9"/>
      <c r="B104" s="9"/>
      <c r="C104" s="10"/>
      <c r="D104" s="10"/>
      <c r="E104" s="10"/>
      <c r="F104" s="10"/>
      <c r="G104" s="12"/>
    </row>
    <row r="105" spans="1:7">
      <c r="A105" s="9"/>
      <c r="B105" s="9"/>
      <c r="C105" s="10"/>
      <c r="D105" s="10"/>
      <c r="E105" s="10"/>
      <c r="F105" s="12"/>
      <c r="G105" s="12"/>
    </row>
    <row r="106" spans="1:7">
      <c r="A106" s="9"/>
      <c r="B106" s="9"/>
      <c r="C106" s="10"/>
      <c r="D106" s="10"/>
      <c r="E106" s="10"/>
      <c r="F106" s="10"/>
      <c r="G106" s="12"/>
    </row>
    <row r="107" spans="1:7">
      <c r="A107" s="9"/>
      <c r="B107" s="9"/>
      <c r="C107" s="10"/>
      <c r="D107" s="10"/>
      <c r="E107" s="10"/>
      <c r="F107" s="11"/>
      <c r="G107" s="11"/>
    </row>
    <row r="108" spans="1:7">
      <c r="A108" s="9"/>
      <c r="B108" s="9"/>
      <c r="C108" s="10"/>
      <c r="D108" s="10"/>
      <c r="E108" s="10"/>
      <c r="F108" s="11"/>
      <c r="G108" s="11"/>
    </row>
    <row r="109" spans="1:7">
      <c r="A109" s="9"/>
      <c r="B109" s="9"/>
      <c r="C109" s="10"/>
      <c r="D109" s="10"/>
      <c r="E109" s="10"/>
      <c r="F109" s="11"/>
      <c r="G109" s="11"/>
    </row>
    <row r="110" spans="1:7">
      <c r="A110" s="9"/>
      <c r="B110" s="9"/>
      <c r="C110" s="10"/>
      <c r="D110" s="10"/>
      <c r="E110" s="10"/>
      <c r="F110" s="11"/>
      <c r="G110" s="11"/>
    </row>
    <row r="111" spans="1:7">
      <c r="A111" s="9"/>
      <c r="B111" s="9"/>
      <c r="C111" s="10"/>
      <c r="D111" s="10"/>
      <c r="E111" s="10"/>
      <c r="F111" s="11"/>
      <c r="G111" s="11"/>
    </row>
    <row r="112" spans="1:7">
      <c r="A112" s="9"/>
      <c r="B112" s="9"/>
      <c r="C112" s="10"/>
      <c r="D112" s="10"/>
      <c r="E112" s="10"/>
      <c r="F112" s="11"/>
      <c r="G112" s="12"/>
    </row>
    <row r="113" spans="1:7">
      <c r="A113" s="9"/>
      <c r="B113" s="9"/>
      <c r="C113" s="10"/>
      <c r="D113" s="10"/>
      <c r="E113" s="10"/>
      <c r="F113" s="11"/>
      <c r="G113" s="12"/>
    </row>
    <row r="114" spans="1:7">
      <c r="A114" s="9"/>
      <c r="B114" s="9"/>
      <c r="C114" s="10"/>
      <c r="D114" s="10"/>
      <c r="E114" s="10"/>
      <c r="F114" s="10"/>
      <c r="G114" s="12"/>
    </row>
    <row r="115" spans="1:7">
      <c r="A115" s="9"/>
      <c r="B115" s="9"/>
      <c r="C115" s="10"/>
      <c r="D115" s="10"/>
      <c r="E115" s="10"/>
      <c r="F115" s="10"/>
      <c r="G115" s="12"/>
    </row>
    <row r="116" spans="1:7">
      <c r="A116" s="9"/>
      <c r="B116" s="9"/>
      <c r="C116" s="10"/>
      <c r="D116" s="10"/>
      <c r="E116" s="10"/>
      <c r="F116" s="11"/>
      <c r="G116" s="11"/>
    </row>
    <row r="117" spans="1:7">
      <c r="A117" s="9"/>
      <c r="B117" s="9"/>
      <c r="C117" s="10"/>
      <c r="D117" s="10"/>
      <c r="E117" s="10"/>
      <c r="F117" s="11"/>
      <c r="G117" s="12"/>
    </row>
    <row r="118" spans="1:7">
      <c r="A118" s="9"/>
      <c r="B118" s="9"/>
      <c r="C118" s="10"/>
      <c r="D118" s="10"/>
      <c r="E118" s="10"/>
      <c r="F118" s="11"/>
      <c r="G118" s="11"/>
    </row>
    <row r="119" spans="1:7">
      <c r="A119" s="9"/>
      <c r="B119" s="9"/>
      <c r="C119" s="10"/>
      <c r="D119" s="10"/>
      <c r="E119" s="10"/>
      <c r="F119" s="11"/>
      <c r="G119" s="12"/>
    </row>
    <row r="120" spans="1:7">
      <c r="A120" s="9"/>
      <c r="B120" s="9"/>
      <c r="C120" s="10"/>
      <c r="D120" s="10"/>
      <c r="E120" s="10"/>
      <c r="F120" s="11"/>
      <c r="G120" s="11"/>
    </row>
    <row r="121" spans="1:7">
      <c r="A121" s="9"/>
      <c r="B121" s="9"/>
      <c r="C121" s="10"/>
      <c r="D121" s="10"/>
      <c r="E121" s="10"/>
      <c r="F121" s="11"/>
      <c r="G121" s="11"/>
    </row>
    <row r="122" spans="1:7">
      <c r="A122" s="9"/>
      <c r="B122" s="9"/>
      <c r="C122" s="10"/>
      <c r="D122" s="10"/>
      <c r="E122" s="10"/>
      <c r="F122" s="10"/>
      <c r="G122" s="12"/>
    </row>
    <row r="123" spans="1:7">
      <c r="A123" s="9"/>
      <c r="B123" s="9"/>
      <c r="C123" s="10"/>
      <c r="D123" s="10"/>
      <c r="E123" s="10"/>
      <c r="F123" s="10"/>
      <c r="G123" s="12"/>
    </row>
    <row r="124" spans="1:7">
      <c r="A124" s="9"/>
      <c r="B124" s="9"/>
      <c r="C124" s="10"/>
      <c r="D124" s="10"/>
      <c r="E124" s="10"/>
      <c r="F124" s="10"/>
      <c r="G124" s="12"/>
    </row>
    <row r="125" spans="1:7">
      <c r="A125" s="9"/>
      <c r="B125" s="9"/>
      <c r="C125" s="10"/>
      <c r="D125" s="10"/>
      <c r="E125" s="10"/>
      <c r="F125" s="11"/>
      <c r="G125" s="11"/>
    </row>
    <row r="126" spans="1:7">
      <c r="A126" s="9"/>
      <c r="B126" s="9"/>
      <c r="C126" s="10"/>
      <c r="D126" s="10"/>
      <c r="E126" s="10"/>
      <c r="F126" s="10"/>
      <c r="G126" s="12"/>
    </row>
    <row r="127" spans="1:7">
      <c r="A127" s="9"/>
      <c r="B127" s="9"/>
      <c r="C127" s="10"/>
      <c r="D127" s="10"/>
      <c r="E127" s="10"/>
      <c r="F127" s="11"/>
      <c r="G127" s="12"/>
    </row>
    <row r="128" spans="1:7">
      <c r="A128" s="9"/>
      <c r="B128" s="9"/>
      <c r="C128" s="10"/>
      <c r="D128" s="10"/>
      <c r="E128" s="10"/>
      <c r="F128" s="11"/>
      <c r="G128" s="11"/>
    </row>
    <row r="129" spans="1:7">
      <c r="A129" s="9"/>
      <c r="B129" s="9"/>
      <c r="C129" s="10"/>
      <c r="D129" s="10"/>
      <c r="E129" s="10"/>
      <c r="F129" s="11"/>
      <c r="G129" s="11"/>
    </row>
    <row r="130" spans="1:7">
      <c r="A130" s="9"/>
      <c r="B130" s="9"/>
      <c r="C130" s="10"/>
      <c r="D130" s="10"/>
      <c r="E130" s="10"/>
      <c r="F130" s="10"/>
      <c r="G130" s="12"/>
    </row>
    <row r="131" spans="1:7">
      <c r="A131" s="108"/>
      <c r="B131" s="9"/>
      <c r="C131" s="10"/>
      <c r="D131" s="10"/>
      <c r="E131" s="10"/>
      <c r="F131" s="111"/>
      <c r="G131" s="111"/>
    </row>
    <row r="132" spans="1:7">
      <c r="A132" s="108"/>
      <c r="B132" s="108"/>
      <c r="C132" s="109"/>
      <c r="D132" s="109"/>
      <c r="E132" s="110"/>
      <c r="F132" s="111"/>
      <c r="G132" s="111"/>
    </row>
    <row r="133" spans="1:7">
      <c r="A133" s="108"/>
      <c r="B133" s="108"/>
      <c r="C133" s="109"/>
      <c r="D133" s="109"/>
      <c r="E133" s="112"/>
      <c r="F133" s="113"/>
      <c r="G133" s="113"/>
    </row>
    <row r="134" spans="1:7">
      <c r="A134" s="15"/>
      <c r="B134" s="4"/>
      <c r="C134" s="5"/>
      <c r="D134" s="5"/>
      <c r="E134" s="5"/>
      <c r="F134" s="13"/>
      <c r="G134" s="13"/>
    </row>
    <row r="135" spans="1:7">
      <c r="F135" s="18">
        <f>SUM(F3:F134)</f>
        <v>96800</v>
      </c>
      <c r="G135" s="18">
        <f>SUM(G3:G134)</f>
        <v>753718</v>
      </c>
    </row>
    <row r="137" spans="1:7">
      <c r="B137" s="19"/>
    </row>
  </sheetData>
  <sheetProtection selectLockedCells="1" selectUnlockedCells="1"/>
  <autoFilter ref="A2:G99"/>
  <phoneticPr fontId="12"/>
  <pageMargins left="0.78749999999999998" right="0.78749999999999998" top="0.98402777777777772" bottom="0.98402777777777772" header="0.51180555555555551" footer="0.51180555555555551"/>
  <pageSetup paperSize="9" scale="78" firstPageNumber="0" fitToHeight="2" orientation="portrait" horizontalDpi="4294967293" verticalDpi="300" r:id="rId1"/>
  <headerFooter alignWithMargins="0">
    <oddHeader>&amp;L&amp;"ＭＳ Ｐゴシック,太字"&amp;14自治会収支明細</oddHeader>
    <oddFooter>&amp;C(&amp;P/&amp;N)&amp;R&amp;F
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1"/>
  <sheetViews>
    <sheetView tabSelected="1" view="pageBreakPreview" topLeftCell="A18" workbookViewId="0">
      <selection activeCell="C29" sqref="C29"/>
    </sheetView>
  </sheetViews>
  <sheetFormatPr defaultRowHeight="13.5"/>
  <cols>
    <col min="1" max="1" width="6" customWidth="1"/>
    <col min="2" max="2" width="29.125" customWidth="1"/>
    <col min="3" max="3" width="36.375" customWidth="1"/>
    <col min="6" max="6" width="14" customWidth="1"/>
    <col min="7" max="7" width="12.875" customWidth="1"/>
    <col min="8" max="48" width="7.5" customWidth="1"/>
    <col min="49" max="49" width="5.25" customWidth="1"/>
    <col min="50" max="93" width="20" customWidth="1"/>
    <col min="94" max="94" width="25.75" customWidth="1"/>
    <col min="95" max="95" width="26.875" customWidth="1"/>
  </cols>
  <sheetData>
    <row r="1" spans="1:5" ht="17.25">
      <c r="A1" s="20" t="s">
        <v>152</v>
      </c>
    </row>
    <row r="3" spans="1:5" hidden="1">
      <c r="A3" s="100"/>
      <c r="B3" s="101"/>
      <c r="C3" s="101"/>
      <c r="D3" s="102" t="s">
        <v>25</v>
      </c>
      <c r="E3" s="103"/>
    </row>
    <row r="4" spans="1:5">
      <c r="A4" s="102" t="s">
        <v>2</v>
      </c>
      <c r="B4" s="102" t="s">
        <v>3</v>
      </c>
      <c r="C4" s="102" t="s">
        <v>154</v>
      </c>
      <c r="D4" s="129" t="s">
        <v>26</v>
      </c>
      <c r="E4" s="130" t="s">
        <v>27</v>
      </c>
    </row>
    <row r="5" spans="1:5">
      <c r="A5" s="100" t="s">
        <v>5</v>
      </c>
      <c r="B5" s="100" t="s">
        <v>20</v>
      </c>
      <c r="C5" s="100" t="s">
        <v>295</v>
      </c>
      <c r="D5" s="120">
        <v>43900</v>
      </c>
      <c r="E5" s="121"/>
    </row>
    <row r="6" spans="1:5">
      <c r="A6" s="104"/>
      <c r="B6" s="104"/>
      <c r="C6" s="105" t="s">
        <v>368</v>
      </c>
      <c r="D6" s="122">
        <v>12900</v>
      </c>
      <c r="E6" s="123"/>
    </row>
    <row r="7" spans="1:5">
      <c r="A7" s="104"/>
      <c r="B7" s="129" t="s">
        <v>300</v>
      </c>
      <c r="C7" s="131"/>
      <c r="D7" s="132">
        <v>56800</v>
      </c>
      <c r="E7" s="133"/>
    </row>
    <row r="8" spans="1:5">
      <c r="A8" s="104"/>
      <c r="B8" s="100" t="s">
        <v>9</v>
      </c>
      <c r="C8" s="100" t="s">
        <v>270</v>
      </c>
      <c r="D8" s="120">
        <v>4000</v>
      </c>
      <c r="E8" s="121"/>
    </row>
    <row r="9" spans="1:5">
      <c r="A9" s="104"/>
      <c r="B9" s="104"/>
      <c r="C9" s="105" t="s">
        <v>279</v>
      </c>
      <c r="D9" s="122">
        <v>4000</v>
      </c>
      <c r="E9" s="123"/>
    </row>
    <row r="10" spans="1:5">
      <c r="A10" s="104"/>
      <c r="B10" s="104"/>
      <c r="C10" s="105" t="s">
        <v>284</v>
      </c>
      <c r="D10" s="122">
        <v>5000</v>
      </c>
      <c r="E10" s="123"/>
    </row>
    <row r="11" spans="1:5">
      <c r="A11" s="104"/>
      <c r="B11" s="104"/>
      <c r="C11" s="105" t="s">
        <v>348</v>
      </c>
      <c r="D11" s="122">
        <v>4000</v>
      </c>
      <c r="E11" s="123"/>
    </row>
    <row r="12" spans="1:5">
      <c r="A12" s="104"/>
      <c r="B12" s="104"/>
      <c r="C12" s="105" t="s">
        <v>352</v>
      </c>
      <c r="D12" s="122">
        <v>5500</v>
      </c>
      <c r="E12" s="123"/>
    </row>
    <row r="13" spans="1:5">
      <c r="A13" s="104"/>
      <c r="B13" s="104"/>
      <c r="C13" s="105" t="s">
        <v>373</v>
      </c>
      <c r="D13" s="122">
        <v>4000</v>
      </c>
      <c r="E13" s="123"/>
    </row>
    <row r="14" spans="1:5">
      <c r="A14" s="104"/>
      <c r="B14" s="104"/>
      <c r="C14" s="105" t="s">
        <v>375</v>
      </c>
      <c r="D14" s="122">
        <v>4000</v>
      </c>
      <c r="E14" s="123"/>
    </row>
    <row r="15" spans="1:5">
      <c r="A15" s="104"/>
      <c r="B15" s="104"/>
      <c r="C15" s="105" t="s">
        <v>393</v>
      </c>
      <c r="D15" s="122">
        <v>5000</v>
      </c>
      <c r="E15" s="123"/>
    </row>
    <row r="16" spans="1:5">
      <c r="A16" s="104"/>
      <c r="B16" s="104"/>
      <c r="C16" s="105" t="s">
        <v>414</v>
      </c>
      <c r="D16" s="122">
        <v>4500</v>
      </c>
      <c r="E16" s="123"/>
    </row>
    <row r="17" spans="1:5">
      <c r="A17" s="104"/>
      <c r="B17" s="129" t="s">
        <v>135</v>
      </c>
      <c r="C17" s="131"/>
      <c r="D17" s="132">
        <v>40000</v>
      </c>
      <c r="E17" s="133"/>
    </row>
    <row r="18" spans="1:5">
      <c r="A18" s="100" t="s">
        <v>6</v>
      </c>
      <c r="B18" s="100" t="s">
        <v>15</v>
      </c>
      <c r="C18" s="100" t="s">
        <v>16</v>
      </c>
      <c r="D18" s="120"/>
      <c r="E18" s="121">
        <v>23000</v>
      </c>
    </row>
    <row r="19" spans="1:5">
      <c r="A19" s="104"/>
      <c r="B19" s="129" t="s">
        <v>136</v>
      </c>
      <c r="C19" s="131"/>
      <c r="D19" s="132"/>
      <c r="E19" s="133">
        <v>23000</v>
      </c>
    </row>
    <row r="20" spans="1:5">
      <c r="A20" s="104"/>
      <c r="B20" s="100" t="s">
        <v>157</v>
      </c>
      <c r="C20" s="100" t="s">
        <v>10</v>
      </c>
      <c r="D20" s="120"/>
      <c r="E20" s="121">
        <v>14036</v>
      </c>
    </row>
    <row r="21" spans="1:5">
      <c r="A21" s="104"/>
      <c r="B21" s="104"/>
      <c r="C21" s="105" t="s">
        <v>286</v>
      </c>
      <c r="D21" s="122"/>
      <c r="E21" s="123">
        <v>115640</v>
      </c>
    </row>
    <row r="22" spans="1:5">
      <c r="A22" s="104"/>
      <c r="B22" s="104"/>
      <c r="C22" s="105" t="s">
        <v>350</v>
      </c>
      <c r="D22" s="122"/>
      <c r="E22" s="123">
        <v>50718</v>
      </c>
    </row>
    <row r="23" spans="1:5">
      <c r="A23" s="104"/>
      <c r="B23" s="104"/>
      <c r="C23" s="105" t="s">
        <v>356</v>
      </c>
      <c r="D23" s="122"/>
      <c r="E23" s="123">
        <v>75824</v>
      </c>
    </row>
    <row r="24" spans="1:5">
      <c r="A24" s="104"/>
      <c r="B24" s="104"/>
      <c r="C24" s="105" t="s">
        <v>384</v>
      </c>
      <c r="D24" s="122"/>
      <c r="E24" s="123">
        <v>103351</v>
      </c>
    </row>
    <row r="25" spans="1:5">
      <c r="A25" s="104"/>
      <c r="B25" s="104"/>
      <c r="C25" s="105" t="s">
        <v>412</v>
      </c>
      <c r="D25" s="122"/>
      <c r="E25" s="123">
        <v>42498</v>
      </c>
    </row>
    <row r="26" spans="1:5">
      <c r="A26" s="104"/>
      <c r="B26" s="104"/>
      <c r="C26" s="105" t="s">
        <v>410</v>
      </c>
      <c r="D26" s="122"/>
      <c r="E26" s="123">
        <v>51748</v>
      </c>
    </row>
    <row r="27" spans="1:5">
      <c r="A27" s="104"/>
      <c r="B27" s="104"/>
      <c r="C27" s="105" t="s">
        <v>425</v>
      </c>
      <c r="D27" s="122"/>
      <c r="E27" s="123">
        <v>13585</v>
      </c>
    </row>
    <row r="28" spans="1:5">
      <c r="A28" s="104"/>
      <c r="B28" s="104"/>
      <c r="C28" s="105" t="s">
        <v>427</v>
      </c>
      <c r="D28" s="122"/>
      <c r="E28" s="123">
        <v>42893</v>
      </c>
    </row>
    <row r="29" spans="1:5">
      <c r="A29" s="104"/>
      <c r="B29" s="129" t="s">
        <v>165</v>
      </c>
      <c r="C29" s="131"/>
      <c r="D29" s="132"/>
      <c r="E29" s="133">
        <v>510293</v>
      </c>
    </row>
    <row r="30" spans="1:5">
      <c r="A30" s="104"/>
      <c r="B30" s="100" t="s">
        <v>156</v>
      </c>
      <c r="C30" s="100" t="s">
        <v>7</v>
      </c>
      <c r="D30" s="120"/>
      <c r="E30" s="121">
        <v>1000</v>
      </c>
    </row>
    <row r="31" spans="1:5">
      <c r="A31" s="104"/>
      <c r="B31" s="104"/>
      <c r="C31" s="105" t="s">
        <v>8</v>
      </c>
      <c r="D31" s="122"/>
      <c r="E31" s="123">
        <v>2000</v>
      </c>
    </row>
    <row r="32" spans="1:5">
      <c r="A32" s="104"/>
      <c r="B32" s="104"/>
      <c r="C32" s="105" t="s">
        <v>13</v>
      </c>
      <c r="D32" s="122"/>
      <c r="E32" s="123">
        <v>1000</v>
      </c>
    </row>
    <row r="33" spans="1:5">
      <c r="A33" s="104"/>
      <c r="B33" s="104"/>
      <c r="C33" s="105" t="s">
        <v>389</v>
      </c>
      <c r="D33" s="122"/>
      <c r="E33" s="123">
        <v>3000</v>
      </c>
    </row>
    <row r="34" spans="1:5">
      <c r="A34" s="104"/>
      <c r="B34" s="129" t="s">
        <v>166</v>
      </c>
      <c r="C34" s="131"/>
      <c r="D34" s="132"/>
      <c r="E34" s="133">
        <v>7000</v>
      </c>
    </row>
    <row r="35" spans="1:5">
      <c r="A35" s="104"/>
      <c r="B35" s="100" t="s">
        <v>366</v>
      </c>
      <c r="C35" s="100" t="s">
        <v>119</v>
      </c>
      <c r="D35" s="120"/>
      <c r="E35" s="121">
        <v>10620</v>
      </c>
    </row>
    <row r="36" spans="1:5">
      <c r="A36" s="104"/>
      <c r="B36" s="129" t="s">
        <v>367</v>
      </c>
      <c r="C36" s="131"/>
      <c r="D36" s="132"/>
      <c r="E36" s="133">
        <v>10620</v>
      </c>
    </row>
    <row r="37" spans="1:5">
      <c r="A37" s="104"/>
      <c r="B37" s="100" t="s">
        <v>161</v>
      </c>
      <c r="C37" s="100" t="s">
        <v>381</v>
      </c>
      <c r="D37" s="120"/>
      <c r="E37" s="121">
        <v>35381</v>
      </c>
    </row>
    <row r="38" spans="1:5">
      <c r="A38" s="104"/>
      <c r="B38" s="104"/>
      <c r="C38" s="105" t="s">
        <v>391</v>
      </c>
      <c r="D38" s="122"/>
      <c r="E38" s="123">
        <v>6222</v>
      </c>
    </row>
    <row r="39" spans="1:5">
      <c r="A39" s="104"/>
      <c r="B39" s="104"/>
      <c r="C39" s="105" t="s">
        <v>419</v>
      </c>
      <c r="D39" s="122"/>
      <c r="E39" s="123">
        <v>3000</v>
      </c>
    </row>
    <row r="40" spans="1:5">
      <c r="A40" s="104"/>
      <c r="B40" s="104"/>
      <c r="C40" s="105" t="s">
        <v>24</v>
      </c>
      <c r="D40" s="122"/>
      <c r="E40" s="123">
        <v>17211</v>
      </c>
    </row>
    <row r="41" spans="1:5">
      <c r="A41" s="104"/>
      <c r="B41" s="129" t="s">
        <v>185</v>
      </c>
      <c r="C41" s="131"/>
      <c r="D41" s="132"/>
      <c r="E41" s="133">
        <v>61814</v>
      </c>
    </row>
    <row r="42" spans="1:5">
      <c r="A42" s="104"/>
      <c r="B42" s="100" t="s">
        <v>163</v>
      </c>
      <c r="C42" s="100" t="s">
        <v>275</v>
      </c>
      <c r="D42" s="120"/>
      <c r="E42" s="121">
        <v>5000</v>
      </c>
    </row>
    <row r="43" spans="1:5">
      <c r="A43" s="104"/>
      <c r="B43" s="104"/>
      <c r="C43" s="105" t="s">
        <v>272</v>
      </c>
      <c r="D43" s="122"/>
      <c r="E43" s="123">
        <v>18000</v>
      </c>
    </row>
    <row r="44" spans="1:5">
      <c r="A44" s="104"/>
      <c r="B44" s="104"/>
      <c r="C44" s="105" t="s">
        <v>277</v>
      </c>
      <c r="D44" s="122"/>
      <c r="E44" s="123">
        <v>31367</v>
      </c>
    </row>
    <row r="45" spans="1:5">
      <c r="A45" s="104"/>
      <c r="B45" s="104"/>
      <c r="C45" s="105" t="s">
        <v>400</v>
      </c>
      <c r="D45" s="122"/>
      <c r="E45" s="123">
        <v>36374</v>
      </c>
    </row>
    <row r="46" spans="1:5">
      <c r="A46" s="104"/>
      <c r="B46" s="104"/>
      <c r="C46" s="105" t="s">
        <v>402</v>
      </c>
      <c r="D46" s="122"/>
      <c r="E46" s="123">
        <v>45000</v>
      </c>
    </row>
    <row r="47" spans="1:5">
      <c r="A47" s="104"/>
      <c r="B47" s="104"/>
      <c r="C47" s="105" t="s">
        <v>416</v>
      </c>
      <c r="D47" s="122"/>
      <c r="E47" s="123">
        <v>3360</v>
      </c>
    </row>
    <row r="48" spans="1:5">
      <c r="A48" s="104"/>
      <c r="B48" s="129" t="s">
        <v>167</v>
      </c>
      <c r="C48" s="131"/>
      <c r="D48" s="132"/>
      <c r="E48" s="133">
        <v>139101</v>
      </c>
    </row>
    <row r="49" spans="1:5">
      <c r="A49" s="104"/>
      <c r="B49" s="100" t="s">
        <v>54</v>
      </c>
      <c r="C49" s="100" t="s">
        <v>379</v>
      </c>
      <c r="D49" s="120"/>
      <c r="E49" s="121">
        <v>1890</v>
      </c>
    </row>
    <row r="50" spans="1:5">
      <c r="A50" s="104"/>
      <c r="B50" s="100" t="s">
        <v>388</v>
      </c>
      <c r="C50" s="101"/>
      <c r="D50" s="120"/>
      <c r="E50" s="121">
        <v>1890</v>
      </c>
    </row>
    <row r="51" spans="1:5">
      <c r="A51" s="106" t="s">
        <v>133</v>
      </c>
      <c r="B51" s="107"/>
      <c r="C51" s="107"/>
      <c r="D51" s="124">
        <v>96800</v>
      </c>
      <c r="E51" s="125">
        <v>753718</v>
      </c>
    </row>
  </sheetData>
  <sheetProtection selectLockedCells="1" selectUnlockedCells="1"/>
  <phoneticPr fontId="12"/>
  <pageMargins left="0.74791666666666667" right="0.74791666666666667" top="0.98402777777777772" bottom="0.98402777777777772" header="0.51180555555555551" footer="0.51180555555555551"/>
  <pageSetup paperSize="9" scale="98" firstPageNumber="0" orientation="portrait" horizontalDpi="4294967293" verticalDpi="300" r:id="rId2"/>
  <headerFooter alignWithMargins="0">
    <oddFooter>&amp;R&amp;F
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view="pageBreakPreview" topLeftCell="A6" zoomScaleNormal="98" workbookViewId="0">
      <selection activeCell="E27" sqref="E27"/>
    </sheetView>
  </sheetViews>
  <sheetFormatPr defaultColWidth="13.125" defaultRowHeight="13.5"/>
  <cols>
    <col min="1" max="1" width="27.125" customWidth="1"/>
    <col min="2" max="4" width="10.75" customWidth="1"/>
    <col min="5" max="5" width="31.25" customWidth="1"/>
    <col min="6" max="8" width="11.125" customWidth="1"/>
  </cols>
  <sheetData>
    <row r="1" spans="1:8" ht="21.75" customHeight="1">
      <c r="A1" s="138" t="s">
        <v>267</v>
      </c>
      <c r="B1" s="138"/>
      <c r="C1" s="138"/>
      <c r="D1" s="138"/>
      <c r="E1" s="138"/>
      <c r="F1" s="138"/>
      <c r="G1" s="138"/>
      <c r="H1" s="138"/>
    </row>
    <row r="2" spans="1:8">
      <c r="A2" s="21"/>
      <c r="B2" s="22"/>
      <c r="C2" s="22"/>
      <c r="D2" s="22"/>
      <c r="E2" s="22"/>
      <c r="F2" s="22"/>
      <c r="G2" s="22"/>
      <c r="H2" s="22"/>
    </row>
    <row r="3" spans="1:8">
      <c r="A3" s="23" t="s">
        <v>268</v>
      </c>
      <c r="B3" s="22"/>
      <c r="C3" s="22"/>
      <c r="D3" s="22"/>
      <c r="E3" s="22"/>
      <c r="F3" s="22"/>
      <c r="G3" s="22"/>
      <c r="H3" s="22"/>
    </row>
    <row r="4" spans="1:8">
      <c r="A4" s="21"/>
      <c r="B4" s="22"/>
      <c r="C4" s="22"/>
      <c r="D4" s="22"/>
      <c r="E4" s="22"/>
      <c r="F4" s="22"/>
      <c r="G4" s="22"/>
      <c r="H4" s="24" t="s">
        <v>28</v>
      </c>
    </row>
    <row r="5" spans="1:8" ht="12.75" customHeight="1">
      <c r="A5" s="139" t="s">
        <v>29</v>
      </c>
      <c r="B5" s="139"/>
      <c r="C5" s="139"/>
      <c r="D5" s="139"/>
      <c r="E5" s="139" t="s">
        <v>30</v>
      </c>
      <c r="F5" s="139"/>
      <c r="G5" s="139"/>
      <c r="H5" s="139"/>
    </row>
    <row r="6" spans="1:8">
      <c r="A6" s="25" t="s">
        <v>31</v>
      </c>
      <c r="B6" s="25" t="s">
        <v>32</v>
      </c>
      <c r="C6" s="25" t="s">
        <v>33</v>
      </c>
      <c r="D6" s="25" t="s">
        <v>34</v>
      </c>
      <c r="E6" s="25" t="s">
        <v>31</v>
      </c>
      <c r="F6" s="25" t="s">
        <v>32</v>
      </c>
      <c r="G6" s="25" t="s">
        <v>33</v>
      </c>
      <c r="H6" s="25" t="s">
        <v>34</v>
      </c>
    </row>
    <row r="7" spans="1:8">
      <c r="A7" s="26" t="s">
        <v>35</v>
      </c>
      <c r="B7" s="27">
        <v>500000</v>
      </c>
      <c r="C7" s="28" t="e">
        <f>GETPIVOTDATA("収入の部",'収支表示（集計）'!$A$3,"収支","収入","科目","01.コミュニティ費")</f>
        <v>#REF!</v>
      </c>
      <c r="D7" s="29"/>
      <c r="E7" s="29" t="s">
        <v>36</v>
      </c>
      <c r="F7" s="28">
        <v>27250</v>
      </c>
      <c r="G7" s="28" t="e">
        <f>GETPIVOTDATA("支出の部",'収支表示（集計）'!$A$3,"収支","支出","科目","01.行政分担金")</f>
        <v>#REF!</v>
      </c>
      <c r="H7" s="30"/>
    </row>
    <row r="8" spans="1:8">
      <c r="A8" s="31" t="s">
        <v>37</v>
      </c>
      <c r="B8" s="32">
        <v>130800</v>
      </c>
      <c r="C8" s="32" t="e">
        <f>GETPIVOTDATA("収入の部",'収支表示（集計）'!$A$3,"収支","収入","科目","02.区・文書等配布委託金")</f>
        <v>#REF!</v>
      </c>
      <c r="D8" s="33"/>
      <c r="E8" s="31" t="s">
        <v>38</v>
      </c>
      <c r="F8" s="32">
        <v>23000</v>
      </c>
      <c r="G8" s="32">
        <f>GETPIVOTDATA("支出の部",'収支表示（集計）'!$A$3,"収支","支出","科目","02.自治連年会費")</f>
        <v>23000</v>
      </c>
      <c r="H8" s="33"/>
    </row>
    <row r="9" spans="1:8">
      <c r="A9" s="31" t="s">
        <v>39</v>
      </c>
      <c r="B9" s="34">
        <v>60000</v>
      </c>
      <c r="C9" s="32">
        <f>GETPIVOTDATA("収入の部",'収支表示（集計）'!$A$3,"収支","収入","科目","03.行事収入")</f>
        <v>56800</v>
      </c>
      <c r="D9" s="31"/>
      <c r="E9" s="31" t="s">
        <v>40</v>
      </c>
      <c r="F9" s="32">
        <v>12630</v>
      </c>
      <c r="G9" s="32" t="e">
        <f>GETPIVOTDATA("支出の部",'収支表示（集計）'!$A$3,"収支","支出","科目","03.防犯協会加入分担金")</f>
        <v>#REF!</v>
      </c>
      <c r="H9" s="31"/>
    </row>
    <row r="10" spans="1:8">
      <c r="A10" s="31" t="s">
        <v>41</v>
      </c>
      <c r="B10" s="135">
        <f>SUM(B11:B12)</f>
        <v>83250</v>
      </c>
      <c r="C10" s="32" t="e">
        <f>SUM(C11:C12)</f>
        <v>#REF!</v>
      </c>
      <c r="D10" s="33"/>
      <c r="E10" s="31" t="s">
        <v>43</v>
      </c>
      <c r="F10" s="135">
        <f>SUM(F11:F14)</f>
        <v>732100</v>
      </c>
      <c r="G10" s="32" t="e">
        <f>SUM(G11:G14)</f>
        <v>#REF!</v>
      </c>
      <c r="H10" s="31"/>
    </row>
    <row r="11" spans="1:8">
      <c r="A11" s="35" t="s">
        <v>42</v>
      </c>
      <c r="B11" s="36">
        <v>83000</v>
      </c>
      <c r="C11" s="37">
        <f>GETPIVOTDATA("収入の部",'収支表示（集計）'!$A$3,"収支","収入","科目","04.その他収入①アルミ缶回収費")</f>
        <v>40000</v>
      </c>
      <c r="D11" s="35"/>
      <c r="E11" s="35" t="s">
        <v>45</v>
      </c>
      <c r="F11" s="36">
        <v>680000</v>
      </c>
      <c r="G11" s="37">
        <f>GETPIVOTDATA("支出の部",'収支表示（集計）'!$A$3,"収支","支出","科目","04.活動費①行事支出")</f>
        <v>510293</v>
      </c>
      <c r="H11" s="39"/>
    </row>
    <row r="12" spans="1:8">
      <c r="A12" s="35" t="s">
        <v>44</v>
      </c>
      <c r="B12" s="37">
        <v>250</v>
      </c>
      <c r="C12" s="37" t="e">
        <f>GETPIVOTDATA("収入の部",'収支表示（集計）'!$A$3,"収支","収入","科目","04.その他収入②その他")</f>
        <v>#REF!</v>
      </c>
      <c r="D12" s="38" t="s">
        <v>144</v>
      </c>
      <c r="E12" s="35" t="s">
        <v>47</v>
      </c>
      <c r="F12" s="37">
        <v>35100</v>
      </c>
      <c r="G12" s="37" t="e">
        <f>GETPIVOTDATA("支出の部",'収支表示（集計）'!$A$3,"収支","支出","科目","04.活動費②自治会保険料")</f>
        <v>#REF!</v>
      </c>
      <c r="H12" s="39"/>
    </row>
    <row r="13" spans="1:8">
      <c r="A13" s="40" t="s">
        <v>46</v>
      </c>
      <c r="B13" s="37">
        <v>150000</v>
      </c>
      <c r="C13" s="32" t="e">
        <f>GETPIVOTDATA("収入の部",'収支表示（集計）'!$A$3,"収支","収入","科目","05.寄付金")</f>
        <v>#REF!</v>
      </c>
      <c r="D13" s="40" t="s">
        <v>145</v>
      </c>
      <c r="E13" s="35" t="s">
        <v>48</v>
      </c>
      <c r="F13" s="37">
        <v>7000</v>
      </c>
      <c r="G13" s="37">
        <f>GETPIVOTDATA("支出の部",'収支表示（集計）'!$A$3,"収支","支出","科目","04.活動費③募金支出")</f>
        <v>7000</v>
      </c>
      <c r="H13" s="39"/>
    </row>
    <row r="14" spans="1:8">
      <c r="A14" s="40"/>
      <c r="B14" s="41"/>
      <c r="C14" s="41"/>
      <c r="D14" s="40"/>
      <c r="E14" s="35" t="s">
        <v>146</v>
      </c>
      <c r="F14" s="37">
        <v>10000</v>
      </c>
      <c r="G14" s="37">
        <f>GETPIVOTDATA("支出の部",'収支表示（集計）'!$A$3,"収支","支出","科目","04.活動費④諸経費")</f>
        <v>10620</v>
      </c>
      <c r="H14" s="39"/>
    </row>
    <row r="15" spans="1:8">
      <c r="A15" s="40"/>
      <c r="B15" s="41"/>
      <c r="C15" s="41"/>
      <c r="D15" s="40"/>
      <c r="E15" s="31" t="s">
        <v>49</v>
      </c>
      <c r="F15" s="32">
        <v>40000</v>
      </c>
      <c r="G15" s="32" t="e">
        <f>GETPIVOTDATA("支出の部",'収支表示（集計）'!$A$3,"収支","支出","科目","05.印刷関係費")</f>
        <v>#REF!</v>
      </c>
      <c r="H15" s="33"/>
    </row>
    <row r="16" spans="1:8">
      <c r="A16" s="40"/>
      <c r="B16" s="41"/>
      <c r="C16" s="41"/>
      <c r="D16" s="40"/>
      <c r="E16" s="31" t="s">
        <v>50</v>
      </c>
      <c r="F16" s="32">
        <v>150000</v>
      </c>
      <c r="G16" s="32">
        <f>GETPIVOTDATA("支出の部",'収支表示（集計）'!$A$3,"収支","支出","科目","06.備品費")</f>
        <v>61814</v>
      </c>
      <c r="H16" s="33" t="s">
        <v>147</v>
      </c>
    </row>
    <row r="17" spans="1:8">
      <c r="A17" s="40"/>
      <c r="B17" s="41"/>
      <c r="C17" s="41"/>
      <c r="D17" s="40"/>
      <c r="E17" s="31" t="s">
        <v>51</v>
      </c>
      <c r="F17" s="32">
        <v>10000</v>
      </c>
      <c r="G17" s="32" t="e">
        <f>GETPIVOTDATA("支出の部",'収支表示（集計）'!$A$3,"収支","支出","科目","07.消耗品費")</f>
        <v>#REF!</v>
      </c>
      <c r="H17" s="33"/>
    </row>
    <row r="18" spans="1:8">
      <c r="A18" s="40"/>
      <c r="B18" s="41"/>
      <c r="C18" s="41"/>
      <c r="D18" s="40"/>
      <c r="E18" s="31" t="s">
        <v>52</v>
      </c>
      <c r="F18" s="32">
        <v>170000</v>
      </c>
      <c r="G18" s="32">
        <f>GETPIVOTDATA("支出の部",'収支表示（集計）'!$A$3,"収支","支出","科目","08.渉外費")</f>
        <v>139101</v>
      </c>
      <c r="H18" s="40"/>
    </row>
    <row r="19" spans="1:8">
      <c r="A19" s="40"/>
      <c r="B19" s="41"/>
      <c r="C19" s="41"/>
      <c r="D19" s="40"/>
      <c r="E19" s="31" t="s">
        <v>53</v>
      </c>
      <c r="F19" s="32">
        <v>3000</v>
      </c>
      <c r="G19" s="32" t="e">
        <f>GETPIVOTDATA("支出の部",'収支表示（集計）'!$A$3,"収支","支出","科目","09.銀行手数料")</f>
        <v>#REF!</v>
      </c>
      <c r="H19" s="40"/>
    </row>
    <row r="20" spans="1:8">
      <c r="A20" s="40"/>
      <c r="B20" s="41"/>
      <c r="C20" s="41"/>
      <c r="D20" s="40"/>
      <c r="E20" s="31" t="s">
        <v>54</v>
      </c>
      <c r="F20" s="32">
        <v>30000</v>
      </c>
      <c r="G20" s="32" t="e">
        <f>GETPIVOTDATA("支出の部",'収支表示（集計）'!$A$3,"収支","支出","科目","10.予備費")</f>
        <v>#REF!</v>
      </c>
      <c r="H20" s="40"/>
    </row>
    <row r="21" spans="1:8">
      <c r="A21" s="42" t="s">
        <v>55</v>
      </c>
      <c r="B21" s="43">
        <v>924050</v>
      </c>
      <c r="C21" s="44" t="e">
        <f>SUM(C7:C10)+C13</f>
        <v>#REF!</v>
      </c>
      <c r="D21" s="45"/>
      <c r="E21" s="42" t="s">
        <v>56</v>
      </c>
      <c r="F21" s="43">
        <f>SUM(F7:F10)+SUM(F15:F20)</f>
        <v>1197980</v>
      </c>
      <c r="G21" s="44" t="e">
        <f>SUM(G7:G10)+SUM(G15:G20)</f>
        <v>#REF!</v>
      </c>
      <c r="H21" s="45"/>
    </row>
    <row r="22" spans="1:8">
      <c r="A22" s="42" t="s">
        <v>57</v>
      </c>
      <c r="B22" s="46">
        <v>1569472</v>
      </c>
      <c r="C22" s="47">
        <f>B22</f>
        <v>1569472</v>
      </c>
      <c r="D22" s="45"/>
      <c r="E22" s="42" t="s">
        <v>58</v>
      </c>
      <c r="F22" s="43">
        <f>F23-F21</f>
        <v>1295542</v>
      </c>
      <c r="G22" s="44" t="e">
        <f>G23-G21</f>
        <v>#REF!</v>
      </c>
      <c r="H22" s="45"/>
    </row>
    <row r="23" spans="1:8">
      <c r="A23" s="42" t="s">
        <v>59</v>
      </c>
      <c r="B23" s="44">
        <f>SUM(B21:B22)</f>
        <v>2493522</v>
      </c>
      <c r="C23" s="44" t="e">
        <f>SUM(C21:C22)</f>
        <v>#REF!</v>
      </c>
      <c r="D23" s="45"/>
      <c r="E23" s="42" t="s">
        <v>60</v>
      </c>
      <c r="F23" s="43">
        <f>B23</f>
        <v>2493522</v>
      </c>
      <c r="G23" s="44" t="e">
        <f>C23</f>
        <v>#REF!</v>
      </c>
      <c r="H23" s="45"/>
    </row>
    <row r="24" spans="1:8">
      <c r="A24" s="22"/>
      <c r="B24" s="22"/>
      <c r="C24" s="22"/>
      <c r="D24" s="22"/>
      <c r="E24" s="22"/>
      <c r="F24" s="22"/>
      <c r="G24" s="22"/>
      <c r="H24" s="22"/>
    </row>
    <row r="25" spans="1:8">
      <c r="A25" s="48" t="s">
        <v>169</v>
      </c>
      <c r="B25" s="49"/>
      <c r="C25" s="49"/>
      <c r="D25" s="49"/>
      <c r="E25" s="49"/>
      <c r="F25" s="50"/>
      <c r="G25" s="50"/>
      <c r="H25" s="50"/>
    </row>
    <row r="26" spans="1:8" s="51" customFormat="1" ht="16.5" customHeight="1">
      <c r="A26" s="52"/>
      <c r="B26" s="49"/>
      <c r="C26" s="49"/>
      <c r="D26" s="49"/>
      <c r="E26" s="49"/>
      <c r="F26" s="50"/>
      <c r="G26" s="50"/>
      <c r="H26" s="50"/>
    </row>
    <row r="27" spans="1:8" s="51" customFormat="1" ht="21.75" customHeight="1">
      <c r="A27" s="52" t="s">
        <v>170</v>
      </c>
      <c r="B27" s="49"/>
      <c r="C27" s="49"/>
      <c r="D27" s="49"/>
      <c r="E27" s="49"/>
      <c r="F27" s="50"/>
      <c r="G27" s="50"/>
      <c r="H27" s="50"/>
    </row>
    <row r="28" spans="1:8" s="51" customFormat="1" ht="16.5" customHeight="1">
      <c r="A28" s="52"/>
      <c r="B28" s="49"/>
      <c r="C28" s="49"/>
      <c r="D28" s="49" t="s">
        <v>61</v>
      </c>
      <c r="E28" s="49"/>
      <c r="F28" s="50"/>
      <c r="G28" s="50"/>
      <c r="H28" s="50"/>
    </row>
    <row r="29" spans="1:8" s="51" customFormat="1" ht="16.5" customHeight="1">
      <c r="A29" s="52" t="s">
        <v>62</v>
      </c>
      <c r="B29" s="49"/>
      <c r="C29" s="49"/>
      <c r="D29" s="49" t="s">
        <v>63</v>
      </c>
      <c r="E29" s="49" t="s">
        <v>64</v>
      </c>
      <c r="F29" s="50"/>
      <c r="G29" s="50"/>
      <c r="H29" s="50"/>
    </row>
    <row r="30" spans="1:8" s="51" customFormat="1" ht="16.5" customHeight="1">
      <c r="A30" s="48" t="str">
        <f>A25</f>
        <v>２０１６年 　月　　日</v>
      </c>
      <c r="B30" s="49"/>
      <c r="C30" s="49"/>
      <c r="D30" s="49"/>
      <c r="E30" s="49"/>
      <c r="F30" s="50"/>
      <c r="G30" s="50"/>
      <c r="H30" s="50"/>
    </row>
    <row r="31" spans="1:8" s="51" customFormat="1" ht="21" customHeight="1">
      <c r="A31" s="52"/>
      <c r="B31" s="49"/>
      <c r="C31" s="49"/>
      <c r="D31" s="49"/>
      <c r="E31" s="49"/>
      <c r="F31" s="50"/>
      <c r="G31" s="50"/>
      <c r="H31" s="50"/>
    </row>
    <row r="32" spans="1:8" s="51" customFormat="1" ht="23.25" customHeight="1">
      <c r="A32" s="52" t="s">
        <v>171</v>
      </c>
      <c r="B32" s="49"/>
      <c r="C32" s="49"/>
      <c r="D32" s="49"/>
      <c r="E32" s="49"/>
      <c r="F32" s="50"/>
      <c r="G32" s="50"/>
      <c r="H32" s="50"/>
    </row>
    <row r="33" spans="1:8" s="51" customFormat="1" ht="18.75" customHeight="1">
      <c r="A33" s="52" t="s">
        <v>65</v>
      </c>
      <c r="B33" s="49"/>
      <c r="C33" s="49"/>
      <c r="D33" s="49" t="s">
        <v>66</v>
      </c>
      <c r="E33" s="49" t="s">
        <v>67</v>
      </c>
      <c r="F33" s="50"/>
      <c r="G33" s="50"/>
      <c r="H33" s="50"/>
    </row>
    <row r="34" spans="1:8" s="51" customFormat="1" ht="18.75" customHeight="1">
      <c r="A34" s="53"/>
      <c r="B34" s="54"/>
      <c r="C34" s="54"/>
      <c r="D34" s="54"/>
      <c r="E34" s="54"/>
    </row>
    <row r="35" spans="1:8" s="51" customFormat="1" ht="16.5" customHeight="1">
      <c r="A35"/>
      <c r="B35"/>
      <c r="C35"/>
      <c r="D35"/>
      <c r="E35"/>
      <c r="F35"/>
      <c r="G35"/>
      <c r="H35"/>
    </row>
  </sheetData>
  <sheetProtection selectLockedCells="1" selectUnlockedCells="1"/>
  <mergeCells count="3">
    <mergeCell ref="A1:H1"/>
    <mergeCell ref="A5:D5"/>
    <mergeCell ref="E5:H5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65"/>
  <sheetViews>
    <sheetView view="pageBreakPreview" topLeftCell="A11" zoomScaleNormal="80" workbookViewId="0">
      <selection activeCell="A3" sqref="A3:D3"/>
    </sheetView>
  </sheetViews>
  <sheetFormatPr defaultColWidth="13.125" defaultRowHeight="13.5"/>
  <cols>
    <col min="1" max="1" width="27.125" customWidth="1"/>
    <col min="2" max="4" width="10.75" customWidth="1"/>
    <col min="5" max="5" width="31.25" customWidth="1"/>
    <col min="6" max="8" width="11.125" customWidth="1"/>
  </cols>
  <sheetData>
    <row r="1" spans="1:8" ht="21.75" customHeight="1">
      <c r="A1" s="138" t="s">
        <v>265</v>
      </c>
      <c r="B1" s="138"/>
      <c r="C1" s="138"/>
      <c r="D1" s="138"/>
      <c r="E1" s="138"/>
      <c r="F1" s="138"/>
      <c r="G1" s="138"/>
      <c r="H1" s="138"/>
    </row>
    <row r="2" spans="1:8">
      <c r="A2" s="55" t="s">
        <v>266</v>
      </c>
      <c r="B2" s="56"/>
      <c r="C2" s="56"/>
      <c r="D2" s="56"/>
      <c r="E2" s="56"/>
      <c r="F2" s="56"/>
      <c r="G2" s="56"/>
      <c r="H2" s="57" t="s">
        <v>28</v>
      </c>
    </row>
    <row r="3" spans="1:8" ht="12.75" customHeight="1">
      <c r="A3" s="140" t="s">
        <v>68</v>
      </c>
      <c r="B3" s="140"/>
      <c r="C3" s="140"/>
      <c r="D3" s="140"/>
      <c r="E3" s="140" t="s">
        <v>69</v>
      </c>
      <c r="F3" s="140"/>
      <c r="G3" s="140"/>
      <c r="H3" s="140"/>
    </row>
    <row r="4" spans="1:8" ht="14.25" thickBot="1">
      <c r="A4" s="42" t="s">
        <v>70</v>
      </c>
      <c r="B4" s="42" t="s">
        <v>71</v>
      </c>
      <c r="C4" s="42" t="s">
        <v>72</v>
      </c>
      <c r="D4" s="42" t="s">
        <v>73</v>
      </c>
      <c r="E4" s="42" t="s">
        <v>74</v>
      </c>
      <c r="F4" s="42" t="s">
        <v>71</v>
      </c>
      <c r="G4" s="42" t="s">
        <v>72</v>
      </c>
      <c r="H4" s="42" t="s">
        <v>73</v>
      </c>
    </row>
    <row r="5" spans="1:8">
      <c r="A5" s="26" t="s">
        <v>35</v>
      </c>
      <c r="B5" s="28" t="e">
        <f>今期決算書!C7</f>
        <v>#REF!</v>
      </c>
      <c r="C5" s="58">
        <v>500000</v>
      </c>
      <c r="D5" s="29" t="s">
        <v>75</v>
      </c>
      <c r="E5" s="29" t="s">
        <v>36</v>
      </c>
      <c r="F5" s="28" t="e">
        <f>今期決算書!G7</f>
        <v>#REF!</v>
      </c>
      <c r="G5" s="28">
        <v>27250</v>
      </c>
      <c r="H5" s="29"/>
    </row>
    <row r="6" spans="1:8">
      <c r="A6" s="31" t="s">
        <v>37</v>
      </c>
      <c r="B6" s="32" t="e">
        <f>今期決算書!C8</f>
        <v>#REF!</v>
      </c>
      <c r="C6" s="59">
        <v>130800</v>
      </c>
      <c r="D6" s="31"/>
      <c r="E6" s="31" t="s">
        <v>38</v>
      </c>
      <c r="F6" s="32">
        <f>今期決算書!G8</f>
        <v>23000</v>
      </c>
      <c r="G6" s="32">
        <v>23000</v>
      </c>
      <c r="H6" s="31"/>
    </row>
    <row r="7" spans="1:8">
      <c r="A7" s="31" t="s">
        <v>39</v>
      </c>
      <c r="B7" s="32">
        <f>今期決算書!C9</f>
        <v>56800</v>
      </c>
      <c r="C7" s="59">
        <v>55000</v>
      </c>
      <c r="D7" s="31"/>
      <c r="E7" s="31" t="s">
        <v>40</v>
      </c>
      <c r="F7" s="32" t="e">
        <f>今期決算書!G9</f>
        <v>#REF!</v>
      </c>
      <c r="G7" s="32">
        <v>12630</v>
      </c>
      <c r="H7" s="31"/>
    </row>
    <row r="8" spans="1:8">
      <c r="A8" s="31" t="s">
        <v>41</v>
      </c>
      <c r="B8" s="32" t="e">
        <f>今期決算書!C10</f>
        <v>#REF!</v>
      </c>
      <c r="C8" s="32">
        <f>C9+C10</f>
        <v>80250</v>
      </c>
      <c r="D8" s="31"/>
      <c r="E8" s="31" t="s">
        <v>43</v>
      </c>
      <c r="F8" s="32" t="e">
        <f>今期決算書!G10</f>
        <v>#REF!</v>
      </c>
      <c r="G8" s="32">
        <f>SUM(G9:G12)</f>
        <v>631110</v>
      </c>
      <c r="H8" s="31"/>
    </row>
    <row r="9" spans="1:8">
      <c r="A9" s="35" t="s">
        <v>261</v>
      </c>
      <c r="B9" s="60">
        <f>今期決算書!C11</f>
        <v>40000</v>
      </c>
      <c r="C9" s="36">
        <v>80000</v>
      </c>
      <c r="D9" s="35" t="s">
        <v>76</v>
      </c>
      <c r="E9" s="35" t="s">
        <v>45</v>
      </c>
      <c r="F9" s="60">
        <f>今期決算書!G11</f>
        <v>510293</v>
      </c>
      <c r="G9" s="36">
        <f>'【行事予算案（入力）】）'!J13</f>
        <v>580000</v>
      </c>
      <c r="H9" s="35" t="s">
        <v>77</v>
      </c>
    </row>
    <row r="10" spans="1:8">
      <c r="A10" s="35" t="s">
        <v>44</v>
      </c>
      <c r="B10" s="60" t="e">
        <f>今期決算書!C12</f>
        <v>#REF!</v>
      </c>
      <c r="C10" s="60">
        <v>250</v>
      </c>
      <c r="D10" s="35" t="s">
        <v>78</v>
      </c>
      <c r="E10" s="35" t="s">
        <v>47</v>
      </c>
      <c r="F10" s="60" t="e">
        <f>今期決算書!G12</f>
        <v>#REF!</v>
      </c>
      <c r="G10" s="60">
        <v>34110</v>
      </c>
      <c r="H10" s="35"/>
    </row>
    <row r="11" spans="1:8">
      <c r="A11" s="40" t="s">
        <v>46</v>
      </c>
      <c r="B11" s="61" t="e">
        <f>今期決算書!C13</f>
        <v>#REF!</v>
      </c>
      <c r="C11" s="61">
        <v>150000</v>
      </c>
      <c r="D11" s="62" t="s">
        <v>79</v>
      </c>
      <c r="E11" s="35" t="s">
        <v>48</v>
      </c>
      <c r="F11" s="60">
        <f>今期決算書!G13</f>
        <v>7000</v>
      </c>
      <c r="G11" s="60">
        <v>7000</v>
      </c>
      <c r="H11" s="35"/>
    </row>
    <row r="12" spans="1:8">
      <c r="A12" s="63"/>
      <c r="B12" s="32"/>
      <c r="C12" s="64"/>
      <c r="D12" s="63"/>
      <c r="E12" s="35" t="s">
        <v>146</v>
      </c>
      <c r="F12" s="60">
        <f>今期決算書!G14</f>
        <v>10620</v>
      </c>
      <c r="G12" s="60">
        <v>10000</v>
      </c>
      <c r="H12" s="35"/>
    </row>
    <row r="13" spans="1:8">
      <c r="A13" s="63"/>
      <c r="B13" s="32"/>
      <c r="C13" s="64"/>
      <c r="D13" s="63"/>
      <c r="E13" s="31" t="s">
        <v>49</v>
      </c>
      <c r="F13" s="32" t="e">
        <f>今期決算書!G15</f>
        <v>#REF!</v>
      </c>
      <c r="G13" s="32">
        <v>40000</v>
      </c>
      <c r="H13" s="31"/>
    </row>
    <row r="14" spans="1:8">
      <c r="A14" s="63"/>
      <c r="B14" s="32"/>
      <c r="C14" s="64"/>
      <c r="D14" s="63"/>
      <c r="E14" s="31" t="s">
        <v>50</v>
      </c>
      <c r="F14" s="32">
        <f>今期決算書!G16</f>
        <v>61814</v>
      </c>
      <c r="G14" s="32">
        <f>'【行事予算案（入力）】）'!D14</f>
        <v>110000</v>
      </c>
      <c r="H14" s="63" t="s">
        <v>139</v>
      </c>
    </row>
    <row r="15" spans="1:8">
      <c r="A15" s="63"/>
      <c r="B15" s="32"/>
      <c r="C15" s="64"/>
      <c r="D15" s="63"/>
      <c r="E15" s="31" t="s">
        <v>51</v>
      </c>
      <c r="F15" s="32" t="e">
        <f>今期決算書!G17</f>
        <v>#REF!</v>
      </c>
      <c r="G15" s="32">
        <v>10000</v>
      </c>
      <c r="H15" s="31"/>
    </row>
    <row r="16" spans="1:8">
      <c r="A16" s="63"/>
      <c r="B16" s="32"/>
      <c r="C16" s="64"/>
      <c r="D16" s="63"/>
      <c r="E16" s="31" t="s">
        <v>52</v>
      </c>
      <c r="F16" s="32">
        <f>今期決算書!G18</f>
        <v>139101</v>
      </c>
      <c r="G16" s="32">
        <v>170000</v>
      </c>
      <c r="H16" s="63" t="s">
        <v>140</v>
      </c>
    </row>
    <row r="17" spans="1:12">
      <c r="A17" s="63"/>
      <c r="B17" s="32"/>
      <c r="C17" s="64"/>
      <c r="D17" s="63"/>
      <c r="E17" s="31" t="s">
        <v>53</v>
      </c>
      <c r="F17" s="32" t="e">
        <f>今期決算書!G19</f>
        <v>#REF!</v>
      </c>
      <c r="G17" s="32">
        <v>3000</v>
      </c>
      <c r="H17" s="63"/>
    </row>
    <row r="18" spans="1:12" ht="14.25" thickBot="1">
      <c r="A18" s="63"/>
      <c r="B18" s="32"/>
      <c r="C18" s="64"/>
      <c r="D18" s="63"/>
      <c r="E18" s="31" t="s">
        <v>54</v>
      </c>
      <c r="F18" s="32" t="e">
        <f>今期決算書!G20</f>
        <v>#REF!</v>
      </c>
      <c r="G18" s="32">
        <v>30000</v>
      </c>
      <c r="H18" s="63"/>
    </row>
    <row r="19" spans="1:12" ht="14.25" thickBot="1">
      <c r="A19" s="42" t="s">
        <v>55</v>
      </c>
      <c r="B19" s="44" t="e">
        <f>今期決算書!C21</f>
        <v>#REF!</v>
      </c>
      <c r="C19" s="44">
        <f>SUM(C5:C8)+C11</f>
        <v>916050</v>
      </c>
      <c r="D19" s="42"/>
      <c r="E19" s="42" t="s">
        <v>56</v>
      </c>
      <c r="F19" s="44" t="e">
        <f>今期決算書!G21</f>
        <v>#REF!</v>
      </c>
      <c r="G19" s="43">
        <f>SUM(G5:G8)+SUM(G13:G18)</f>
        <v>1056990</v>
      </c>
      <c r="H19" s="42"/>
    </row>
    <row r="20" spans="1:12" ht="14.25" thickBot="1">
      <c r="A20" s="42" t="s">
        <v>57</v>
      </c>
      <c r="B20" s="44">
        <f>今期決算書!C22</f>
        <v>1569472</v>
      </c>
      <c r="C20" s="44" t="e">
        <f>今期決算書!G22</f>
        <v>#REF!</v>
      </c>
      <c r="D20" s="42"/>
      <c r="E20" s="42" t="s">
        <v>58</v>
      </c>
      <c r="F20" s="44" t="e">
        <f>今期決算書!G22</f>
        <v>#REF!</v>
      </c>
      <c r="G20" s="44" t="e">
        <f>G21-G19</f>
        <v>#REF!</v>
      </c>
      <c r="H20" s="42"/>
    </row>
    <row r="21" spans="1:12" ht="14.25" thickBot="1">
      <c r="A21" s="42" t="s">
        <v>59</v>
      </c>
      <c r="B21" s="44" t="e">
        <f>今期決算書!C23</f>
        <v>#REF!</v>
      </c>
      <c r="C21" s="44" t="e">
        <f>SUM(C19:C20)</f>
        <v>#REF!</v>
      </c>
      <c r="D21" s="42"/>
      <c r="E21" s="42" t="s">
        <v>60</v>
      </c>
      <c r="F21" s="44" t="e">
        <f>今期決算書!G23</f>
        <v>#REF!</v>
      </c>
      <c r="G21" s="44" t="e">
        <f>C21</f>
        <v>#REF!</v>
      </c>
      <c r="H21" s="42"/>
    </row>
    <row r="22" spans="1:12">
      <c r="A22" s="22"/>
      <c r="C22" s="22"/>
      <c r="D22" s="22"/>
      <c r="E22" s="22"/>
      <c r="F22" s="22"/>
      <c r="G22" s="22"/>
      <c r="H22" s="22"/>
    </row>
    <row r="23" spans="1:12">
      <c r="A23" s="65"/>
      <c r="B23" s="54"/>
      <c r="C23" s="54"/>
      <c r="D23" s="54"/>
      <c r="E23" s="54"/>
      <c r="F23" s="51"/>
      <c r="G23" s="51"/>
      <c r="H23" s="51"/>
    </row>
    <row r="24" spans="1:12" s="51" customFormat="1">
      <c r="A24" s="53"/>
      <c r="B24" s="54"/>
      <c r="C24" s="54"/>
      <c r="D24" s="54"/>
      <c r="E24" s="54"/>
    </row>
    <row r="25" spans="1:12" s="51" customFormat="1">
      <c r="A25" s="53"/>
      <c r="B25" s="54"/>
      <c r="C25" s="54"/>
      <c r="D25" s="54"/>
      <c r="E25" s="54"/>
      <c r="L25" s="66"/>
    </row>
    <row r="26" spans="1:12" s="51" customFormat="1">
      <c r="A26" s="53"/>
      <c r="B26" s="54"/>
      <c r="C26" s="54"/>
      <c r="D26" s="54"/>
      <c r="E26" s="54"/>
      <c r="J26" s="67"/>
      <c r="K26" s="67"/>
      <c r="L26" s="68"/>
    </row>
    <row r="27" spans="1:12" s="51" customFormat="1">
      <c r="A27" s="53"/>
      <c r="B27" s="54"/>
      <c r="C27" s="54"/>
      <c r="D27" s="54"/>
      <c r="E27" s="54"/>
      <c r="J27" s="67"/>
      <c r="K27" s="67"/>
      <c r="L27" s="68"/>
    </row>
    <row r="28" spans="1:12" s="51" customFormat="1">
      <c r="A28" s="53"/>
      <c r="B28" s="54"/>
      <c r="C28" s="54"/>
      <c r="D28" s="54"/>
      <c r="E28" s="54"/>
      <c r="J28" s="67"/>
      <c r="K28" s="67"/>
      <c r="L28" s="68"/>
    </row>
    <row r="29" spans="1:12" s="51" customFormat="1">
      <c r="A29" s="53"/>
      <c r="B29" s="54"/>
      <c r="C29" s="54"/>
      <c r="D29" s="54"/>
      <c r="E29" s="54"/>
      <c r="L29" s="66"/>
    </row>
    <row r="30" spans="1:12" s="51" customFormat="1">
      <c r="A30" s="53"/>
      <c r="B30" s="54"/>
      <c r="C30" s="54"/>
      <c r="D30" s="54"/>
      <c r="E30" s="54"/>
      <c r="J30" s="67"/>
      <c r="K30" s="67"/>
      <c r="L30" s="68"/>
    </row>
    <row r="31" spans="1:12" s="51" customFormat="1">
      <c r="A31" s="53"/>
      <c r="B31" s="54"/>
      <c r="C31" s="54"/>
      <c r="D31" s="54"/>
      <c r="E31" s="54"/>
      <c r="J31" s="67"/>
      <c r="K31" s="67"/>
      <c r="L31" s="68"/>
    </row>
    <row r="32" spans="1:12" s="51" customFormat="1">
      <c r="A32" s="53"/>
      <c r="B32" s="54"/>
      <c r="C32" s="54"/>
      <c r="D32" s="54"/>
      <c r="E32" s="54"/>
      <c r="J32" s="67"/>
      <c r="K32" s="67"/>
      <c r="L32" s="68"/>
    </row>
    <row r="33" spans="1:12" s="51" customFormat="1">
      <c r="A33" s="53"/>
      <c r="B33" s="54"/>
      <c r="C33" s="54"/>
      <c r="D33" s="54"/>
      <c r="E33" s="54"/>
      <c r="J33" s="67"/>
      <c r="K33" s="67"/>
      <c r="L33" s="68"/>
    </row>
    <row r="34" spans="1:12" s="51" customFormat="1">
      <c r="A34" s="53"/>
      <c r="B34" s="54"/>
      <c r="C34" s="54"/>
      <c r="D34" s="54"/>
      <c r="E34" s="54"/>
      <c r="J34" s="67"/>
      <c r="K34" s="67"/>
      <c r="L34" s="68"/>
    </row>
    <row r="35" spans="1:12" s="51" customFormat="1">
      <c r="A35" s="53"/>
      <c r="B35" s="54"/>
      <c r="C35" s="54"/>
      <c r="D35" s="54"/>
      <c r="E35" s="54"/>
      <c r="L35" s="66"/>
    </row>
    <row r="36" spans="1:12" s="51" customFormat="1">
      <c r="A36" s="53"/>
      <c r="B36" s="54"/>
      <c r="C36" s="54"/>
      <c r="D36" s="54"/>
      <c r="E36" s="54"/>
    </row>
    <row r="37" spans="1:12" s="51" customFormat="1">
      <c r="A37" s="53"/>
      <c r="B37" s="54"/>
      <c r="C37" s="54"/>
      <c r="D37" s="54"/>
      <c r="E37" s="54"/>
    </row>
    <row r="38" spans="1:12" s="51" customFormat="1">
      <c r="A38" s="53"/>
      <c r="B38" s="54"/>
      <c r="C38" s="54"/>
      <c r="D38" s="54"/>
      <c r="E38" s="54"/>
    </row>
    <row r="39" spans="1:12" s="51" customFormat="1">
      <c r="A39" s="53"/>
      <c r="B39" s="54"/>
      <c r="C39" s="54"/>
      <c r="D39" s="54"/>
      <c r="E39" s="54"/>
    </row>
    <row r="40" spans="1:12" s="51" customFormat="1">
      <c r="A40" s="53"/>
      <c r="B40" s="54"/>
      <c r="C40" s="54"/>
      <c r="D40" s="54"/>
      <c r="E40" s="54"/>
    </row>
    <row r="41" spans="1:12" s="51" customFormat="1">
      <c r="A41" s="53"/>
      <c r="B41" s="54"/>
      <c r="C41" s="54"/>
      <c r="D41" s="54"/>
      <c r="E41" s="54"/>
    </row>
    <row r="42" spans="1:12" s="51" customFormat="1">
      <c r="A42" s="53"/>
      <c r="B42" s="54"/>
      <c r="C42" s="54"/>
      <c r="D42" s="54"/>
      <c r="E42" s="54"/>
    </row>
    <row r="43" spans="1:12" s="51" customFormat="1">
      <c r="A43" s="53"/>
      <c r="B43" s="54"/>
      <c r="C43" s="54"/>
      <c r="D43" s="54"/>
      <c r="E43" s="54"/>
    </row>
    <row r="44" spans="1:12" s="51" customFormat="1">
      <c r="A44" s="53"/>
      <c r="B44" s="54"/>
      <c r="C44" s="54"/>
      <c r="D44" s="54"/>
      <c r="E44" s="54"/>
    </row>
    <row r="45" spans="1:12" s="51" customFormat="1">
      <c r="A45" s="53"/>
      <c r="B45" s="54"/>
      <c r="C45" s="54"/>
      <c r="D45" s="54"/>
      <c r="E45" s="54"/>
    </row>
    <row r="46" spans="1:12" s="51" customFormat="1">
      <c r="A46" s="53"/>
      <c r="B46" s="54"/>
      <c r="C46" s="54"/>
      <c r="D46" s="54"/>
      <c r="E46" s="54"/>
    </row>
    <row r="47" spans="1:12" s="51" customFormat="1">
      <c r="A47" s="53"/>
      <c r="B47" s="54"/>
      <c r="C47" s="54"/>
      <c r="D47" s="54"/>
      <c r="E47" s="54"/>
    </row>
    <row r="48" spans="1:12" s="51" customFormat="1">
      <c r="A48" s="53"/>
      <c r="B48" s="54"/>
      <c r="C48" s="54"/>
      <c r="D48" s="54"/>
      <c r="E48" s="54"/>
    </row>
    <row r="49" spans="1:5" s="51" customFormat="1">
      <c r="A49" s="53"/>
      <c r="B49" s="54"/>
      <c r="C49" s="54"/>
      <c r="D49" s="54"/>
      <c r="E49" s="54"/>
    </row>
    <row r="50" spans="1:5" s="51" customFormat="1">
      <c r="A50" s="53"/>
      <c r="B50" s="54"/>
      <c r="C50" s="54"/>
      <c r="D50" s="54"/>
      <c r="E50" s="54"/>
    </row>
    <row r="51" spans="1:5" s="51" customFormat="1">
      <c r="A51" s="53"/>
      <c r="B51" s="54"/>
      <c r="C51" s="54"/>
      <c r="D51" s="54"/>
      <c r="E51" s="54"/>
    </row>
    <row r="52" spans="1:5" s="51" customFormat="1">
      <c r="A52" s="53"/>
      <c r="B52" s="54"/>
      <c r="C52" s="54"/>
      <c r="D52" s="54"/>
      <c r="E52" s="54"/>
    </row>
    <row r="53" spans="1:5" s="51" customFormat="1">
      <c r="A53" s="53"/>
      <c r="B53" s="54"/>
      <c r="C53" s="54"/>
      <c r="D53" s="54"/>
      <c r="E53" s="54"/>
    </row>
    <row r="54" spans="1:5" s="51" customFormat="1">
      <c r="A54" s="53"/>
      <c r="B54" s="54"/>
      <c r="C54" s="54"/>
      <c r="D54" s="54"/>
      <c r="E54" s="54"/>
    </row>
    <row r="55" spans="1:5" s="51" customFormat="1">
      <c r="A55" s="53"/>
      <c r="B55" s="54"/>
      <c r="C55" s="54"/>
      <c r="D55" s="54"/>
      <c r="E55" s="54"/>
    </row>
    <row r="56" spans="1:5" s="51" customFormat="1">
      <c r="A56" s="53"/>
      <c r="B56" s="54"/>
      <c r="C56" s="54"/>
      <c r="D56" s="54"/>
      <c r="E56" s="54"/>
    </row>
    <row r="57" spans="1:5" s="51" customFormat="1">
      <c r="A57" s="53"/>
      <c r="B57" s="54"/>
      <c r="C57" s="54"/>
      <c r="D57" s="54"/>
      <c r="E57" s="54"/>
    </row>
    <row r="58" spans="1:5" s="51" customFormat="1">
      <c r="A58" s="53"/>
      <c r="B58" s="54"/>
      <c r="C58" s="54"/>
      <c r="D58" s="54"/>
      <c r="E58" s="54"/>
    </row>
    <row r="59" spans="1:5" s="51" customFormat="1">
      <c r="A59" s="53"/>
      <c r="B59" s="54"/>
      <c r="C59" s="54"/>
      <c r="D59" s="54"/>
      <c r="E59" s="54"/>
    </row>
    <row r="60" spans="1:5" s="51" customFormat="1">
      <c r="A60" s="53"/>
      <c r="B60" s="54"/>
      <c r="C60" s="54"/>
      <c r="D60" s="54"/>
      <c r="E60" s="54"/>
    </row>
    <row r="61" spans="1:5" s="51" customFormat="1">
      <c r="A61" s="53"/>
      <c r="B61" s="54"/>
      <c r="C61" s="54"/>
      <c r="D61" s="54"/>
      <c r="E61" s="54"/>
    </row>
    <row r="62" spans="1:5" s="51" customFormat="1">
      <c r="A62" s="53"/>
      <c r="B62" s="54"/>
      <c r="C62" s="54"/>
      <c r="D62" s="54"/>
      <c r="E62" s="54"/>
    </row>
    <row r="63" spans="1:5" s="51" customFormat="1">
      <c r="A63" s="53"/>
      <c r="B63" s="54"/>
      <c r="C63" s="54"/>
      <c r="D63" s="54"/>
      <c r="E63" s="54"/>
    </row>
    <row r="64" spans="1:5" s="51" customFormat="1">
      <c r="A64" s="53"/>
      <c r="B64" s="54"/>
      <c r="C64" s="54"/>
      <c r="D64" s="54"/>
      <c r="E64" s="54"/>
    </row>
    <row r="65" spans="1:8" s="51" customFormat="1">
      <c r="A65"/>
      <c r="B65"/>
      <c r="C65"/>
      <c r="D65"/>
      <c r="E65"/>
      <c r="F65"/>
      <c r="G65"/>
      <c r="H65"/>
    </row>
  </sheetData>
  <sheetProtection selectLockedCells="1" selectUnlockedCells="1"/>
  <mergeCells count="3">
    <mergeCell ref="A1:H1"/>
    <mergeCell ref="A3:D3"/>
    <mergeCell ref="E3:H3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  <pageSetUpPr fitToPage="1"/>
  </sheetPr>
  <dimension ref="A1:O24"/>
  <sheetViews>
    <sheetView view="pageBreakPreview" workbookViewId="0">
      <selection activeCell="I7" sqref="I7:J9"/>
    </sheetView>
  </sheetViews>
  <sheetFormatPr defaultRowHeight="13.5"/>
  <cols>
    <col min="1" max="1" width="4.625" customWidth="1"/>
    <col min="2" max="2" width="16.75" customWidth="1"/>
    <col min="3" max="3" width="23.625" customWidth="1"/>
    <col min="4" max="4" width="9.5" customWidth="1"/>
    <col min="5" max="5" width="4.375" customWidth="1"/>
    <col min="6" max="6" width="3.875" customWidth="1"/>
    <col min="7" max="7" width="4.625" customWidth="1"/>
    <col min="8" max="8" width="9.75" customWidth="1"/>
    <col min="9" max="9" width="18.375" bestFit="1" customWidth="1"/>
    <col min="10" max="10" width="9.5" customWidth="1"/>
    <col min="11" max="11" width="4.375" customWidth="1"/>
    <col min="12" max="12" width="9.625" customWidth="1"/>
    <col min="13" max="13" width="4.375" customWidth="1"/>
    <col min="14" max="14" width="9.5" customWidth="1"/>
    <col min="15" max="15" width="4.375" customWidth="1"/>
  </cols>
  <sheetData>
    <row r="1" spans="1:15">
      <c r="A1" s="56"/>
      <c r="B1" s="56"/>
      <c r="C1" s="56"/>
      <c r="D1" s="141"/>
      <c r="E1" s="141"/>
      <c r="F1" s="56"/>
      <c r="G1" s="56"/>
      <c r="H1" s="56"/>
      <c r="I1" s="56"/>
      <c r="J1" s="141" t="s">
        <v>80</v>
      </c>
      <c r="K1" s="141"/>
      <c r="L1" s="141" t="s">
        <v>81</v>
      </c>
      <c r="M1" s="141"/>
      <c r="N1" s="141" t="s">
        <v>82</v>
      </c>
      <c r="O1" s="141"/>
    </row>
    <row r="2" spans="1:15">
      <c r="A2" s="56" t="s">
        <v>75</v>
      </c>
      <c r="B2" s="56" t="s">
        <v>83</v>
      </c>
      <c r="C2" s="56" t="s">
        <v>255</v>
      </c>
      <c r="D2" s="69">
        <v>250000</v>
      </c>
      <c r="E2" s="69" t="s">
        <v>84</v>
      </c>
      <c r="F2" s="56"/>
      <c r="G2" s="56" t="s">
        <v>77</v>
      </c>
      <c r="H2" s="56" t="s">
        <v>85</v>
      </c>
      <c r="I2" s="56" t="s">
        <v>86</v>
      </c>
      <c r="J2" s="69">
        <v>15000</v>
      </c>
      <c r="K2" s="69" t="s">
        <v>87</v>
      </c>
      <c r="L2" s="70">
        <v>8269</v>
      </c>
      <c r="M2" s="69" t="s">
        <v>88</v>
      </c>
      <c r="N2" s="69">
        <v>15000</v>
      </c>
      <c r="O2" s="69" t="s">
        <v>89</v>
      </c>
    </row>
    <row r="3" spans="1:15">
      <c r="A3" s="71"/>
      <c r="B3" s="127"/>
      <c r="C3" s="127" t="s">
        <v>254</v>
      </c>
      <c r="D3" s="128">
        <v>250000</v>
      </c>
      <c r="E3" s="128" t="s">
        <v>84</v>
      </c>
      <c r="F3" s="56"/>
      <c r="G3" s="71"/>
      <c r="H3" s="56"/>
      <c r="I3" s="56" t="s">
        <v>90</v>
      </c>
      <c r="J3" s="69">
        <v>130000</v>
      </c>
      <c r="K3" s="69" t="s">
        <v>87</v>
      </c>
      <c r="L3" s="70">
        <v>155211</v>
      </c>
      <c r="M3" s="69" t="s">
        <v>88</v>
      </c>
      <c r="N3" s="69">
        <v>130000</v>
      </c>
      <c r="O3" s="69" t="s">
        <v>89</v>
      </c>
    </row>
    <row r="4" spans="1:15">
      <c r="A4" s="71"/>
      <c r="B4" s="56"/>
      <c r="C4" s="56"/>
      <c r="D4" s="69">
        <v>500000</v>
      </c>
      <c r="E4" s="69" t="s">
        <v>153</v>
      </c>
      <c r="F4" s="56"/>
      <c r="G4" s="71"/>
      <c r="H4" s="56"/>
      <c r="I4" s="56" t="s">
        <v>91</v>
      </c>
      <c r="J4" s="69">
        <v>60000</v>
      </c>
      <c r="K4" s="69" t="s">
        <v>87</v>
      </c>
      <c r="L4" s="70">
        <v>56696</v>
      </c>
      <c r="M4" s="69" t="s">
        <v>88</v>
      </c>
      <c r="N4" s="69">
        <v>90000</v>
      </c>
      <c r="O4" s="69" t="s">
        <v>89</v>
      </c>
    </row>
    <row r="5" spans="1:15">
      <c r="A5" s="71"/>
      <c r="B5" s="56"/>
      <c r="C5" s="56"/>
      <c r="D5" s="69"/>
      <c r="E5" s="69"/>
      <c r="F5" s="56"/>
      <c r="G5" s="71"/>
      <c r="H5" s="56"/>
      <c r="I5" s="56" t="s">
        <v>93</v>
      </c>
      <c r="J5" s="69">
        <v>90000</v>
      </c>
      <c r="K5" s="69" t="s">
        <v>87</v>
      </c>
      <c r="L5" s="70">
        <v>80713</v>
      </c>
      <c r="M5" s="69" t="s">
        <v>88</v>
      </c>
      <c r="N5" s="69">
        <v>90000</v>
      </c>
      <c r="O5" s="69" t="s">
        <v>89</v>
      </c>
    </row>
    <row r="6" spans="1:15">
      <c r="A6" s="56" t="s">
        <v>76</v>
      </c>
      <c r="B6" s="56" t="s">
        <v>262</v>
      </c>
      <c r="C6" s="114" t="s">
        <v>256</v>
      </c>
      <c r="D6" s="69">
        <v>66000</v>
      </c>
      <c r="E6" s="69" t="s">
        <v>84</v>
      </c>
      <c r="F6" s="56"/>
      <c r="G6" s="71"/>
      <c r="H6" s="56"/>
      <c r="I6" s="56" t="s">
        <v>95</v>
      </c>
      <c r="J6" s="69">
        <v>40000</v>
      </c>
      <c r="K6" s="69" t="s">
        <v>87</v>
      </c>
      <c r="L6" s="70">
        <v>72299</v>
      </c>
      <c r="M6" s="69" t="s">
        <v>88</v>
      </c>
      <c r="N6" s="69">
        <v>40000</v>
      </c>
      <c r="O6" s="69" t="s">
        <v>89</v>
      </c>
    </row>
    <row r="7" spans="1:15">
      <c r="A7" s="71"/>
      <c r="B7" s="72" t="s">
        <v>92</v>
      </c>
      <c r="C7" s="72"/>
      <c r="D7" s="73">
        <v>14000</v>
      </c>
      <c r="E7" s="73" t="s">
        <v>84</v>
      </c>
      <c r="F7" s="56"/>
      <c r="G7" s="71"/>
      <c r="H7" s="56"/>
      <c r="I7" s="56" t="s">
        <v>97</v>
      </c>
      <c r="J7" s="69">
        <v>45000</v>
      </c>
      <c r="K7" s="69" t="s">
        <v>87</v>
      </c>
      <c r="L7" s="70">
        <v>49631</v>
      </c>
      <c r="M7" s="69" t="s">
        <v>88</v>
      </c>
      <c r="N7" s="69">
        <v>45000</v>
      </c>
      <c r="O7" s="69" t="s">
        <v>89</v>
      </c>
    </row>
    <row r="8" spans="1:15">
      <c r="A8" s="71"/>
      <c r="B8" s="56" t="s">
        <v>94</v>
      </c>
      <c r="C8" s="57"/>
      <c r="D8" s="69">
        <f>SUM(D6:D7)</f>
        <v>80000</v>
      </c>
      <c r="E8" s="69" t="s">
        <v>84</v>
      </c>
      <c r="F8" s="56"/>
      <c r="G8" s="71"/>
      <c r="H8" s="56"/>
      <c r="I8" s="56" t="s">
        <v>150</v>
      </c>
      <c r="J8" s="69">
        <v>15000</v>
      </c>
      <c r="K8" s="69" t="s">
        <v>87</v>
      </c>
      <c r="L8" s="70">
        <v>0</v>
      </c>
      <c r="M8" s="69" t="s">
        <v>88</v>
      </c>
      <c r="N8" s="69">
        <v>15000</v>
      </c>
      <c r="O8" s="69" t="s">
        <v>89</v>
      </c>
    </row>
    <row r="9" spans="1:15">
      <c r="A9" s="71"/>
      <c r="B9" s="56"/>
      <c r="C9" s="56"/>
      <c r="D9" s="69"/>
      <c r="E9" s="69"/>
      <c r="F9" s="56"/>
      <c r="G9" s="71"/>
      <c r="H9" s="56"/>
      <c r="I9" s="56" t="s">
        <v>149</v>
      </c>
      <c r="J9" s="69">
        <v>55000</v>
      </c>
      <c r="K9" s="69" t="s">
        <v>87</v>
      </c>
      <c r="L9" s="70">
        <v>56321</v>
      </c>
      <c r="M9" s="69" t="s">
        <v>88</v>
      </c>
      <c r="N9" s="69">
        <v>55000</v>
      </c>
      <c r="O9" s="69" t="s">
        <v>89</v>
      </c>
    </row>
    <row r="10" spans="1:15">
      <c r="A10" s="56" t="s">
        <v>79</v>
      </c>
      <c r="B10" s="56" t="s">
        <v>46</v>
      </c>
      <c r="C10" s="56" t="s">
        <v>96</v>
      </c>
      <c r="D10" s="69">
        <v>150000</v>
      </c>
      <c r="E10" s="69" t="s">
        <v>84</v>
      </c>
      <c r="F10" s="56"/>
      <c r="G10" s="71"/>
      <c r="H10" s="56"/>
      <c r="I10" s="56" t="s">
        <v>98</v>
      </c>
      <c r="J10" s="69">
        <v>110000</v>
      </c>
      <c r="K10" s="69" t="s">
        <v>87</v>
      </c>
      <c r="L10" s="70">
        <v>112565</v>
      </c>
      <c r="M10" s="69" t="s">
        <v>88</v>
      </c>
      <c r="N10" s="69">
        <v>100000</v>
      </c>
      <c r="O10" s="69" t="s">
        <v>89</v>
      </c>
    </row>
    <row r="11" spans="1:15">
      <c r="A11" s="71"/>
      <c r="B11" s="56"/>
      <c r="C11" s="56"/>
      <c r="D11" s="69"/>
      <c r="E11" s="69"/>
      <c r="F11" s="56"/>
      <c r="G11" s="71"/>
      <c r="H11" s="56"/>
      <c r="I11" s="56" t="s">
        <v>148</v>
      </c>
      <c r="J11" s="69">
        <v>0</v>
      </c>
      <c r="K11" s="69" t="s">
        <v>87</v>
      </c>
      <c r="L11" s="70">
        <v>2782</v>
      </c>
      <c r="M11" s="69" t="s">
        <v>88</v>
      </c>
      <c r="N11" s="69">
        <v>100000</v>
      </c>
      <c r="O11" s="69" t="s">
        <v>89</v>
      </c>
    </row>
    <row r="12" spans="1:15">
      <c r="A12" s="56" t="s">
        <v>142</v>
      </c>
      <c r="B12" s="56" t="s">
        <v>257</v>
      </c>
      <c r="C12" s="114"/>
      <c r="D12" s="69">
        <v>60000</v>
      </c>
      <c r="E12" s="69" t="s">
        <v>84</v>
      </c>
      <c r="F12" s="56"/>
      <c r="G12" s="56"/>
      <c r="H12" s="56"/>
      <c r="I12" s="72" t="s">
        <v>259</v>
      </c>
      <c r="J12" s="73">
        <v>20000</v>
      </c>
      <c r="K12" s="73" t="s">
        <v>87</v>
      </c>
      <c r="L12" s="75">
        <v>0</v>
      </c>
      <c r="M12" s="73" t="s">
        <v>88</v>
      </c>
      <c r="N12" s="73">
        <v>0</v>
      </c>
      <c r="O12" s="73" t="s">
        <v>89</v>
      </c>
    </row>
    <row r="13" spans="1:15">
      <c r="A13" s="71"/>
      <c r="B13" s="72" t="s">
        <v>143</v>
      </c>
      <c r="C13" s="72"/>
      <c r="D13" s="73">
        <v>50000</v>
      </c>
      <c r="E13" s="73" t="s">
        <v>84</v>
      </c>
      <c r="F13" s="56"/>
      <c r="G13" s="56" t="s">
        <v>141</v>
      </c>
      <c r="H13" s="56" t="s">
        <v>52</v>
      </c>
      <c r="I13" s="56" t="s">
        <v>94</v>
      </c>
      <c r="J13" s="69">
        <f>SUM(J2:J12)</f>
        <v>580000</v>
      </c>
      <c r="K13" s="69" t="s">
        <v>87</v>
      </c>
      <c r="L13" s="70">
        <f>SUM(L2:L12)</f>
        <v>594487</v>
      </c>
      <c r="M13" s="69" t="s">
        <v>88</v>
      </c>
      <c r="N13" s="69">
        <f>SUM(N2:N12)</f>
        <v>680000</v>
      </c>
      <c r="O13" s="69" t="s">
        <v>89</v>
      </c>
    </row>
    <row r="14" spans="1:15">
      <c r="A14" s="71"/>
      <c r="B14" s="56" t="s">
        <v>94</v>
      </c>
      <c r="C14" s="57"/>
      <c r="D14" s="69">
        <f>SUM(D12:D13)</f>
        <v>110000</v>
      </c>
      <c r="E14" s="69" t="s">
        <v>84</v>
      </c>
      <c r="F14" s="56"/>
      <c r="G14" s="56"/>
      <c r="H14" s="56"/>
      <c r="I14" s="56"/>
      <c r="J14" s="70"/>
      <c r="K14" s="56"/>
      <c r="L14" s="56"/>
      <c r="M14" s="56"/>
      <c r="N14" s="56"/>
      <c r="O14" s="56"/>
    </row>
    <row r="15" spans="1:15">
      <c r="A15" s="74"/>
      <c r="B15" s="74"/>
      <c r="C15" s="74"/>
      <c r="D15" s="76"/>
      <c r="E15" s="74"/>
      <c r="F15" s="56"/>
      <c r="G15" s="56"/>
      <c r="H15" s="56"/>
      <c r="I15" s="126" t="s">
        <v>168</v>
      </c>
      <c r="J15" s="70">
        <v>130000</v>
      </c>
      <c r="K15" s="56" t="s">
        <v>84</v>
      </c>
      <c r="L15" s="56"/>
      <c r="M15" s="56"/>
      <c r="N15" s="56"/>
      <c r="O15" s="56"/>
    </row>
    <row r="16" spans="1:15">
      <c r="A16" s="74"/>
      <c r="B16" s="74"/>
      <c r="C16" s="74"/>
      <c r="D16" s="76"/>
      <c r="E16" s="74"/>
      <c r="F16" s="56"/>
      <c r="I16" s="72" t="s">
        <v>99</v>
      </c>
      <c r="J16" s="75">
        <v>40000</v>
      </c>
      <c r="K16" s="72" t="s">
        <v>84</v>
      </c>
      <c r="L16" s="56"/>
      <c r="M16" s="56"/>
      <c r="N16" s="56"/>
      <c r="O16" s="56"/>
    </row>
    <row r="17" spans="1:15">
      <c r="A17" s="74"/>
      <c r="B17" s="74"/>
      <c r="C17" s="74"/>
      <c r="D17" s="76"/>
      <c r="E17" s="74"/>
      <c r="F17" s="56"/>
      <c r="G17" s="56"/>
      <c r="H17" s="56"/>
      <c r="I17" s="56" t="s">
        <v>94</v>
      </c>
      <c r="J17" s="70">
        <f>SUM(J15:J16)</f>
        <v>170000</v>
      </c>
      <c r="K17" s="56" t="s">
        <v>84</v>
      </c>
      <c r="L17" s="56"/>
      <c r="M17" s="56"/>
      <c r="N17" s="56"/>
      <c r="O17" s="56"/>
    </row>
    <row r="18" spans="1:15">
      <c r="A18" s="74"/>
      <c r="B18" s="74"/>
      <c r="C18" s="74"/>
      <c r="D18" s="76"/>
      <c r="E18" s="74"/>
    </row>
    <row r="19" spans="1:15">
      <c r="A19" s="74"/>
      <c r="B19" s="74"/>
      <c r="C19" s="74"/>
      <c r="D19" s="74"/>
      <c r="E19" s="74"/>
      <c r="I19" s="56"/>
      <c r="J19" s="56"/>
      <c r="K19" s="56"/>
      <c r="L19" s="56"/>
      <c r="M19" s="56"/>
      <c r="N19" s="56"/>
      <c r="O19" s="56"/>
    </row>
    <row r="20" spans="1:15">
      <c r="A20" s="77"/>
      <c r="B20" s="77"/>
      <c r="C20" s="77"/>
      <c r="D20" s="77"/>
      <c r="E20" s="77"/>
    </row>
    <row r="21" spans="1:15">
      <c r="A21" s="77"/>
      <c r="B21" s="77"/>
      <c r="C21" s="77"/>
      <c r="D21" s="77"/>
      <c r="E21" s="77"/>
    </row>
    <row r="22" spans="1:15">
      <c r="A22" s="77"/>
      <c r="B22" s="77"/>
      <c r="C22" s="77"/>
      <c r="D22" s="77"/>
      <c r="E22" s="77"/>
    </row>
    <row r="23" spans="1:15">
      <c r="A23" s="77"/>
      <c r="B23" s="77"/>
      <c r="C23" s="77"/>
      <c r="D23" s="77"/>
      <c r="E23" s="77"/>
    </row>
    <row r="24" spans="1:15">
      <c r="A24" s="77"/>
      <c r="B24" s="77"/>
      <c r="C24" s="77"/>
      <c r="D24" s="77"/>
      <c r="E24" s="77"/>
    </row>
  </sheetData>
  <sheetProtection selectLockedCells="1" selectUnlockedCells="1"/>
  <mergeCells count="4">
    <mergeCell ref="D1:E1"/>
    <mergeCell ref="J1:K1"/>
    <mergeCell ref="L1:M1"/>
    <mergeCell ref="N1:O1"/>
  </mergeCells>
  <phoneticPr fontId="12"/>
  <pageMargins left="0.74791666666666667" right="0.74791666666666667" top="0.98402777777777772" bottom="0.98402777777777772" header="0.51180555555555551" footer="0.51180555555555551"/>
  <pageSetup paperSize="9" scale="96" firstPageNumber="0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view="pageBreakPreview" zoomScaleNormal="98" workbookViewId="0">
      <selection sqref="A1:F1"/>
    </sheetView>
  </sheetViews>
  <sheetFormatPr defaultColWidth="13.125" defaultRowHeight="13.5"/>
  <cols>
    <col min="1" max="1" width="17.625" customWidth="1"/>
    <col min="2" max="2" width="27.625" customWidth="1"/>
    <col min="3" max="3" width="16.625" customWidth="1"/>
    <col min="4" max="4" width="17.625" customWidth="1"/>
    <col min="5" max="5" width="27.625" customWidth="1"/>
    <col min="6" max="6" width="16.625" customWidth="1"/>
  </cols>
  <sheetData>
    <row r="1" spans="1:6" ht="21.75" customHeight="1">
      <c r="A1" s="138" t="s">
        <v>263</v>
      </c>
      <c r="B1" s="138"/>
      <c r="C1" s="138"/>
      <c r="D1" s="138"/>
      <c r="E1" s="138"/>
      <c r="F1" s="138"/>
    </row>
    <row r="2" spans="1:6">
      <c r="A2" s="21"/>
    </row>
    <row r="3" spans="1:6">
      <c r="A3" s="23" t="s">
        <v>264</v>
      </c>
    </row>
    <row r="4" spans="1:6">
      <c r="A4" s="21"/>
      <c r="B4" s="22"/>
      <c r="C4" s="22"/>
      <c r="D4" s="22"/>
      <c r="E4" s="22"/>
      <c r="F4" s="24" t="s">
        <v>28</v>
      </c>
    </row>
    <row r="5" spans="1:6" ht="12.75" customHeight="1">
      <c r="A5" s="142" t="s">
        <v>100</v>
      </c>
      <c r="B5" s="142"/>
      <c r="C5" s="142"/>
      <c r="D5" s="142" t="s">
        <v>101</v>
      </c>
      <c r="E5" s="142"/>
      <c r="F5" s="142"/>
    </row>
    <row r="6" spans="1:6" ht="12.75" customHeight="1">
      <c r="A6" s="142" t="s">
        <v>31</v>
      </c>
      <c r="B6" s="142"/>
      <c r="C6" s="78" t="s">
        <v>102</v>
      </c>
      <c r="D6" s="142" t="s">
        <v>31</v>
      </c>
      <c r="E6" s="142"/>
      <c r="F6" s="78" t="s">
        <v>102</v>
      </c>
    </row>
    <row r="7" spans="1:6">
      <c r="A7" s="79" t="s">
        <v>103</v>
      </c>
      <c r="B7" s="80" t="s">
        <v>104</v>
      </c>
      <c r="C7" s="81">
        <v>1321861</v>
      </c>
      <c r="D7" s="80" t="s">
        <v>105</v>
      </c>
      <c r="E7" s="80" t="s">
        <v>105</v>
      </c>
      <c r="F7" s="82">
        <v>0</v>
      </c>
    </row>
    <row r="8" spans="1:6">
      <c r="A8" s="83"/>
      <c r="B8" s="84" t="s">
        <v>106</v>
      </c>
      <c r="C8" s="85">
        <v>138911</v>
      </c>
      <c r="D8" s="84" t="s">
        <v>107</v>
      </c>
      <c r="E8" s="84" t="s">
        <v>107</v>
      </c>
      <c r="F8" s="85">
        <v>0</v>
      </c>
    </row>
    <row r="9" spans="1:6">
      <c r="A9" s="83"/>
      <c r="B9" s="84" t="s">
        <v>108</v>
      </c>
      <c r="C9" s="85">
        <f>SUM(C7:C8)</f>
        <v>1460772</v>
      </c>
      <c r="D9" s="84" t="s">
        <v>109</v>
      </c>
      <c r="E9" s="84" t="s">
        <v>110</v>
      </c>
      <c r="F9" s="85">
        <v>0</v>
      </c>
    </row>
    <row r="10" spans="1:6">
      <c r="A10" s="83"/>
      <c r="B10" s="83"/>
      <c r="C10" s="85"/>
      <c r="D10" s="86" t="s">
        <v>111</v>
      </c>
      <c r="E10" s="86" t="s">
        <v>112</v>
      </c>
      <c r="F10" s="85">
        <v>0</v>
      </c>
    </row>
    <row r="11" spans="1:6">
      <c r="A11" s="86" t="s">
        <v>113</v>
      </c>
      <c r="B11" s="83" t="s">
        <v>258</v>
      </c>
      <c r="C11" s="87">
        <v>0</v>
      </c>
      <c r="D11" s="83"/>
      <c r="E11" s="83"/>
      <c r="F11" s="85"/>
    </row>
    <row r="12" spans="1:6">
      <c r="A12" s="83"/>
      <c r="B12" s="83" t="s">
        <v>114</v>
      </c>
      <c r="C12" s="85">
        <v>0</v>
      </c>
      <c r="D12" s="83"/>
      <c r="E12" s="83"/>
      <c r="F12" s="85"/>
    </row>
    <row r="13" spans="1:6">
      <c r="A13" s="88"/>
      <c r="B13" s="88"/>
      <c r="C13" s="89"/>
      <c r="D13" s="83"/>
      <c r="E13" s="83"/>
      <c r="F13" s="85"/>
    </row>
    <row r="14" spans="1:6">
      <c r="A14" s="88"/>
      <c r="B14" s="88"/>
      <c r="C14" s="89"/>
      <c r="D14" s="83"/>
      <c r="E14" s="83"/>
      <c r="F14" s="85"/>
    </row>
    <row r="15" spans="1:6">
      <c r="A15" s="88"/>
      <c r="B15" s="88"/>
      <c r="C15" s="89"/>
      <c r="D15" s="83"/>
      <c r="E15" s="83"/>
      <c r="F15" s="85"/>
    </row>
    <row r="16" spans="1:6">
      <c r="A16" s="90"/>
      <c r="B16" s="90"/>
      <c r="C16" s="91"/>
      <c r="D16" s="92" t="s">
        <v>115</v>
      </c>
      <c r="E16" s="92"/>
      <c r="F16" s="93" t="e">
        <f>今期決算書!G22</f>
        <v>#REF!</v>
      </c>
    </row>
    <row r="17" spans="1:6" ht="12.75" customHeight="1">
      <c r="A17" s="142" t="s">
        <v>116</v>
      </c>
      <c r="B17" s="142"/>
      <c r="C17" s="93">
        <f>C9+C11+C12</f>
        <v>1460772</v>
      </c>
      <c r="D17" s="142" t="s">
        <v>116</v>
      </c>
      <c r="E17" s="142"/>
      <c r="F17" s="93" t="e">
        <f>SUM(F7:F16)</f>
        <v>#REF!</v>
      </c>
    </row>
    <row r="18" spans="1:6">
      <c r="A18" s="22"/>
      <c r="B18" s="22"/>
      <c r="C18" s="22"/>
      <c r="D18" s="22"/>
      <c r="E18" s="22"/>
      <c r="F18" s="22"/>
    </row>
    <row r="19" spans="1:6">
      <c r="A19" s="53"/>
      <c r="B19" s="56"/>
      <c r="C19" s="56"/>
      <c r="D19" s="56"/>
    </row>
    <row r="20" spans="1:6">
      <c r="A20" s="94"/>
      <c r="B20" s="95"/>
      <c r="C20" s="96"/>
      <c r="D20" s="95"/>
      <c r="E20" s="97"/>
      <c r="F20" s="97"/>
    </row>
    <row r="21" spans="1:6">
      <c r="A21" s="97"/>
      <c r="B21" s="97"/>
      <c r="C21" s="97"/>
      <c r="D21" s="95"/>
      <c r="E21" s="97"/>
      <c r="F21" s="97"/>
    </row>
    <row r="22" spans="1:6">
      <c r="C22" s="98"/>
    </row>
  </sheetData>
  <sheetProtection selectLockedCells="1" selectUnlockedCells="1"/>
  <mergeCells count="7">
    <mergeCell ref="A17:B17"/>
    <mergeCell ref="D17:E17"/>
    <mergeCell ref="A1:F1"/>
    <mergeCell ref="A5:C5"/>
    <mergeCell ref="D5:F5"/>
    <mergeCell ref="A6:B6"/>
    <mergeCell ref="D6:E6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9"/>
  <sheetViews>
    <sheetView view="pageBreakPreview" topLeftCell="A68" zoomScale="90" zoomScaleSheetLayoutView="90" workbookViewId="0">
      <selection activeCell="C77" sqref="C77:D77"/>
    </sheetView>
  </sheetViews>
  <sheetFormatPr defaultRowHeight="13.5"/>
  <cols>
    <col min="1" max="1" width="11.625" customWidth="1"/>
    <col min="2" max="2" width="6.125" customWidth="1"/>
    <col min="3" max="3" width="22.25" customWidth="1"/>
    <col min="4" max="4" width="17.875" customWidth="1"/>
    <col min="5" max="5" width="33.875" customWidth="1"/>
    <col min="6" max="6" width="10" customWidth="1"/>
    <col min="7" max="7" width="9.75" customWidth="1"/>
  </cols>
  <sheetData>
    <row r="1" spans="1:7">
      <c r="A1" s="1" t="s">
        <v>301</v>
      </c>
      <c r="B1" s="1"/>
      <c r="C1" s="1"/>
      <c r="D1" s="1"/>
      <c r="E1" s="1"/>
      <c r="F1" s="1"/>
      <c r="G1" s="2" t="s">
        <v>0</v>
      </c>
    </row>
    <row r="2" spans="1:7">
      <c r="A2" s="3" t="s">
        <v>1</v>
      </c>
      <c r="B2" s="3" t="s">
        <v>2</v>
      </c>
      <c r="C2" s="3" t="s">
        <v>3</v>
      </c>
      <c r="D2" s="3" t="s">
        <v>155</v>
      </c>
      <c r="E2" s="3" t="s">
        <v>4</v>
      </c>
      <c r="F2" s="3" t="s">
        <v>5</v>
      </c>
      <c r="G2" s="3" t="s">
        <v>6</v>
      </c>
    </row>
    <row r="3" spans="1:7">
      <c r="A3" s="134">
        <v>42118</v>
      </c>
      <c r="B3" s="4" t="s">
        <v>6</v>
      </c>
      <c r="C3" s="5" t="s">
        <v>156</v>
      </c>
      <c r="D3" s="5" t="s">
        <v>7</v>
      </c>
      <c r="E3" s="5" t="s">
        <v>7</v>
      </c>
      <c r="F3" s="6"/>
      <c r="G3" s="6">
        <v>1000</v>
      </c>
    </row>
    <row r="4" spans="1:7">
      <c r="A4" s="134">
        <v>42134</v>
      </c>
      <c r="B4" s="4" t="s">
        <v>6</v>
      </c>
      <c r="C4" s="5" t="s">
        <v>163</v>
      </c>
      <c r="D4" s="5" t="s">
        <v>302</v>
      </c>
      <c r="E4" s="5" t="s">
        <v>303</v>
      </c>
      <c r="F4" s="6"/>
      <c r="G4" s="6">
        <v>21000</v>
      </c>
    </row>
    <row r="5" spans="1:7">
      <c r="A5" s="134">
        <v>42123</v>
      </c>
      <c r="B5" s="4" t="s">
        <v>5</v>
      </c>
      <c r="C5" s="5" t="s">
        <v>9</v>
      </c>
      <c r="D5" s="5" t="s">
        <v>304</v>
      </c>
      <c r="E5" s="5" t="s">
        <v>305</v>
      </c>
      <c r="F5" s="6">
        <v>4500</v>
      </c>
      <c r="G5" s="6"/>
    </row>
    <row r="6" spans="1:7">
      <c r="A6" s="134">
        <v>42149</v>
      </c>
      <c r="B6" s="4" t="s">
        <v>6</v>
      </c>
      <c r="C6" s="5" t="s">
        <v>156</v>
      </c>
      <c r="D6" s="5" t="s">
        <v>8</v>
      </c>
      <c r="E6" s="5" t="s">
        <v>8</v>
      </c>
      <c r="F6" s="6"/>
      <c r="G6" s="6">
        <v>2000</v>
      </c>
    </row>
    <row r="7" spans="1:7">
      <c r="A7" s="134">
        <v>42114</v>
      </c>
      <c r="B7" s="4" t="s">
        <v>6</v>
      </c>
      <c r="C7" s="5" t="s">
        <v>163</v>
      </c>
      <c r="D7" s="5" t="s">
        <v>306</v>
      </c>
      <c r="E7" s="5" t="s">
        <v>307</v>
      </c>
      <c r="F7" s="6"/>
      <c r="G7" s="6">
        <v>5000</v>
      </c>
    </row>
    <row r="8" spans="1:7">
      <c r="A8" s="134">
        <v>42141</v>
      </c>
      <c r="B8" s="4" t="s">
        <v>6</v>
      </c>
      <c r="C8" s="5" t="s">
        <v>157</v>
      </c>
      <c r="D8" s="5" t="s">
        <v>181</v>
      </c>
      <c r="E8" s="5" t="s">
        <v>181</v>
      </c>
      <c r="F8" s="6"/>
      <c r="G8" s="6">
        <v>1126</v>
      </c>
    </row>
    <row r="9" spans="1:7">
      <c r="A9" s="134">
        <v>42141</v>
      </c>
      <c r="B9" s="4" t="s">
        <v>6</v>
      </c>
      <c r="C9" s="5" t="s">
        <v>157</v>
      </c>
      <c r="D9" s="5" t="s">
        <v>181</v>
      </c>
      <c r="E9" s="5" t="s">
        <v>181</v>
      </c>
      <c r="F9" s="6"/>
      <c r="G9" s="6">
        <v>1656</v>
      </c>
    </row>
    <row r="10" spans="1:7">
      <c r="A10" s="134">
        <v>42141</v>
      </c>
      <c r="B10" s="4" t="s">
        <v>6</v>
      </c>
      <c r="C10" s="5" t="s">
        <v>163</v>
      </c>
      <c r="D10" s="5" t="s">
        <v>308</v>
      </c>
      <c r="E10" s="5" t="s">
        <v>309</v>
      </c>
      <c r="F10" s="6"/>
      <c r="G10" s="6">
        <v>27874</v>
      </c>
    </row>
    <row r="11" spans="1:7">
      <c r="A11" s="134">
        <v>42151</v>
      </c>
      <c r="B11" s="4" t="s">
        <v>5</v>
      </c>
      <c r="C11" s="5" t="s">
        <v>9</v>
      </c>
      <c r="D11" s="5" t="s">
        <v>310</v>
      </c>
      <c r="E11" s="5" t="s">
        <v>311</v>
      </c>
      <c r="F11" s="6">
        <v>5500</v>
      </c>
      <c r="G11" s="6"/>
    </row>
    <row r="12" spans="1:7">
      <c r="A12" s="134">
        <v>42175</v>
      </c>
      <c r="B12" s="4" t="s">
        <v>6</v>
      </c>
      <c r="C12" s="5" t="s">
        <v>15</v>
      </c>
      <c r="D12" s="5" t="s">
        <v>16</v>
      </c>
      <c r="E12" s="5" t="s">
        <v>16</v>
      </c>
      <c r="F12" s="6"/>
      <c r="G12" s="6">
        <v>23000</v>
      </c>
    </row>
    <row r="13" spans="1:7">
      <c r="A13" s="134">
        <v>42176</v>
      </c>
      <c r="B13" s="4" t="s">
        <v>6</v>
      </c>
      <c r="C13" s="5" t="s">
        <v>157</v>
      </c>
      <c r="D13" s="5" t="s">
        <v>182</v>
      </c>
      <c r="E13" s="5" t="s">
        <v>11</v>
      </c>
      <c r="F13" s="6"/>
      <c r="G13" s="6">
        <v>1188</v>
      </c>
    </row>
    <row r="14" spans="1:7">
      <c r="A14" s="134">
        <v>42176</v>
      </c>
      <c r="B14" s="4" t="s">
        <v>6</v>
      </c>
      <c r="C14" s="5" t="s">
        <v>157</v>
      </c>
      <c r="D14" s="5" t="s">
        <v>312</v>
      </c>
      <c r="E14" s="5" t="s">
        <v>11</v>
      </c>
      <c r="F14" s="6"/>
      <c r="G14" s="6">
        <v>7081</v>
      </c>
    </row>
    <row r="15" spans="1:7">
      <c r="A15" s="134">
        <v>42193</v>
      </c>
      <c r="B15" s="4" t="s">
        <v>6</v>
      </c>
      <c r="C15" s="5" t="s">
        <v>157</v>
      </c>
      <c r="D15" s="5" t="s">
        <v>313</v>
      </c>
      <c r="E15" s="5" t="s">
        <v>173</v>
      </c>
      <c r="F15" s="6"/>
      <c r="G15" s="6">
        <v>3294</v>
      </c>
    </row>
    <row r="16" spans="1:7">
      <c r="A16" s="134">
        <v>42208</v>
      </c>
      <c r="B16" s="4" t="s">
        <v>6</v>
      </c>
      <c r="C16" s="5" t="s">
        <v>157</v>
      </c>
      <c r="D16" s="5" t="s">
        <v>180</v>
      </c>
      <c r="E16" s="5" t="s">
        <v>314</v>
      </c>
      <c r="F16" s="6"/>
      <c r="G16" s="6">
        <v>540</v>
      </c>
    </row>
    <row r="17" spans="1:7">
      <c r="A17" s="4">
        <v>42179</v>
      </c>
      <c r="B17" s="4" t="s">
        <v>5</v>
      </c>
      <c r="C17" s="5" t="s">
        <v>9</v>
      </c>
      <c r="D17" s="5" t="s">
        <v>172</v>
      </c>
      <c r="E17" s="5" t="s">
        <v>315</v>
      </c>
      <c r="F17" s="6">
        <v>5500</v>
      </c>
      <c r="G17" s="6"/>
    </row>
    <row r="18" spans="1:7" s="8" customFormat="1">
      <c r="A18" s="4">
        <v>42210</v>
      </c>
      <c r="B18" s="4" t="s">
        <v>5</v>
      </c>
      <c r="C18" s="5" t="s">
        <v>20</v>
      </c>
      <c r="D18" s="5" t="s">
        <v>174</v>
      </c>
      <c r="E18" s="5" t="s">
        <v>21</v>
      </c>
      <c r="F18" s="6">
        <v>36910</v>
      </c>
      <c r="G18" s="6"/>
    </row>
    <row r="19" spans="1:7">
      <c r="A19" s="4">
        <v>42210</v>
      </c>
      <c r="B19" s="4" t="s">
        <v>6</v>
      </c>
      <c r="C19" s="5" t="s">
        <v>157</v>
      </c>
      <c r="D19" s="5" t="s">
        <v>316</v>
      </c>
      <c r="E19" s="5" t="s">
        <v>175</v>
      </c>
      <c r="F19" s="6"/>
      <c r="G19" s="6">
        <v>45640</v>
      </c>
    </row>
    <row r="20" spans="1:7">
      <c r="A20" s="4">
        <v>42210</v>
      </c>
      <c r="B20" s="4" t="s">
        <v>6</v>
      </c>
      <c r="C20" s="5" t="s">
        <v>157</v>
      </c>
      <c r="D20" s="5" t="s">
        <v>317</v>
      </c>
      <c r="E20" s="5" t="s">
        <v>176</v>
      </c>
      <c r="F20" s="6"/>
      <c r="G20" s="6">
        <v>400</v>
      </c>
    </row>
    <row r="21" spans="1:7" s="8" customFormat="1">
      <c r="A21" s="4">
        <v>42210</v>
      </c>
      <c r="B21" s="4" t="s">
        <v>6</v>
      </c>
      <c r="C21" s="5" t="s">
        <v>157</v>
      </c>
      <c r="D21" s="5" t="s">
        <v>317</v>
      </c>
      <c r="E21" s="5" t="s">
        <v>19</v>
      </c>
      <c r="F21" s="6"/>
      <c r="G21" s="6">
        <v>380</v>
      </c>
    </row>
    <row r="22" spans="1:7" s="8" customFormat="1">
      <c r="A22" s="4">
        <v>42210</v>
      </c>
      <c r="B22" s="4" t="s">
        <v>6</v>
      </c>
      <c r="C22" s="5" t="s">
        <v>157</v>
      </c>
      <c r="D22" s="5" t="s">
        <v>313</v>
      </c>
      <c r="E22" s="5" t="s">
        <v>17</v>
      </c>
      <c r="F22" s="6"/>
      <c r="G22" s="6">
        <v>380</v>
      </c>
    </row>
    <row r="23" spans="1:7" s="8" customFormat="1">
      <c r="A23" s="4">
        <v>42210</v>
      </c>
      <c r="B23" s="4" t="s">
        <v>6</v>
      </c>
      <c r="C23" s="5" t="s">
        <v>157</v>
      </c>
      <c r="D23" s="5" t="s">
        <v>180</v>
      </c>
      <c r="E23" s="5" t="s">
        <v>18</v>
      </c>
      <c r="F23" s="6"/>
      <c r="G23" s="6">
        <v>380</v>
      </c>
    </row>
    <row r="24" spans="1:7" s="8" customFormat="1">
      <c r="A24" s="4">
        <v>42210</v>
      </c>
      <c r="B24" s="4" t="s">
        <v>6</v>
      </c>
      <c r="C24" s="5" t="s">
        <v>157</v>
      </c>
      <c r="D24" s="5" t="s">
        <v>313</v>
      </c>
      <c r="E24" s="5" t="s">
        <v>175</v>
      </c>
      <c r="F24" s="6"/>
      <c r="G24" s="6">
        <v>38732</v>
      </c>
    </row>
    <row r="25" spans="1:7" s="8" customFormat="1">
      <c r="A25" s="4">
        <v>42210</v>
      </c>
      <c r="B25" s="4" t="s">
        <v>6</v>
      </c>
      <c r="C25" s="5" t="s">
        <v>157</v>
      </c>
      <c r="D25" s="5" t="s">
        <v>317</v>
      </c>
      <c r="E25" s="5" t="s">
        <v>175</v>
      </c>
      <c r="F25" s="6"/>
      <c r="G25" s="6">
        <v>4529</v>
      </c>
    </row>
    <row r="26" spans="1:7">
      <c r="A26" s="4">
        <v>42210</v>
      </c>
      <c r="B26" s="4" t="s">
        <v>6</v>
      </c>
      <c r="C26" s="5" t="s">
        <v>157</v>
      </c>
      <c r="D26" s="5" t="s">
        <v>180</v>
      </c>
      <c r="E26" s="5" t="s">
        <v>14</v>
      </c>
      <c r="F26" s="6"/>
      <c r="G26" s="6">
        <v>1944</v>
      </c>
    </row>
    <row r="27" spans="1:7">
      <c r="A27" s="4">
        <v>42210</v>
      </c>
      <c r="B27" s="4" t="s">
        <v>6</v>
      </c>
      <c r="C27" s="5" t="s">
        <v>157</v>
      </c>
      <c r="D27" s="5" t="s">
        <v>317</v>
      </c>
      <c r="E27" s="5" t="s">
        <v>177</v>
      </c>
      <c r="F27" s="6"/>
      <c r="G27" s="6">
        <v>4077</v>
      </c>
    </row>
    <row r="28" spans="1:7">
      <c r="A28" s="4">
        <v>42210</v>
      </c>
      <c r="B28" s="4" t="s">
        <v>6</v>
      </c>
      <c r="C28" s="5" t="s">
        <v>158</v>
      </c>
      <c r="D28" s="5" t="s">
        <v>318</v>
      </c>
      <c r="E28" s="99" t="s">
        <v>179</v>
      </c>
      <c r="F28" s="6"/>
      <c r="G28" s="6">
        <v>2610</v>
      </c>
    </row>
    <row r="29" spans="1:7">
      <c r="A29" s="4">
        <v>42210</v>
      </c>
      <c r="B29" s="4" t="s">
        <v>6</v>
      </c>
      <c r="C29" s="5" t="s">
        <v>163</v>
      </c>
      <c r="D29" s="5" t="s">
        <v>178</v>
      </c>
      <c r="E29" s="5" t="s">
        <v>178</v>
      </c>
      <c r="F29" s="6"/>
      <c r="G29" s="6">
        <v>10000</v>
      </c>
    </row>
    <row r="30" spans="1:7">
      <c r="A30" s="4">
        <v>42210</v>
      </c>
      <c r="B30" s="4" t="s">
        <v>6</v>
      </c>
      <c r="C30" s="5" t="s">
        <v>157</v>
      </c>
      <c r="D30" s="5" t="s">
        <v>313</v>
      </c>
      <c r="E30" s="5" t="s">
        <v>319</v>
      </c>
      <c r="F30" s="6"/>
      <c r="G30" s="6">
        <v>9535</v>
      </c>
    </row>
    <row r="31" spans="1:7">
      <c r="A31" s="4">
        <v>42210</v>
      </c>
      <c r="B31" s="4" t="s">
        <v>6</v>
      </c>
      <c r="C31" s="5" t="s">
        <v>157</v>
      </c>
      <c r="D31" s="5" t="s">
        <v>180</v>
      </c>
      <c r="E31" s="5" t="s">
        <v>175</v>
      </c>
      <c r="F31" s="6"/>
      <c r="G31" s="6">
        <v>420</v>
      </c>
    </row>
    <row r="32" spans="1:7">
      <c r="A32" s="4">
        <v>42210</v>
      </c>
      <c r="B32" s="4" t="s">
        <v>6</v>
      </c>
      <c r="C32" s="5" t="s">
        <v>157</v>
      </c>
      <c r="D32" s="5" t="s">
        <v>180</v>
      </c>
      <c r="E32" s="5" t="s">
        <v>175</v>
      </c>
      <c r="F32" s="6"/>
      <c r="G32" s="6">
        <v>44960</v>
      </c>
    </row>
    <row r="33" spans="1:7">
      <c r="A33" s="4">
        <v>42210</v>
      </c>
      <c r="B33" s="4" t="s">
        <v>6</v>
      </c>
      <c r="C33" s="14" t="s">
        <v>161</v>
      </c>
      <c r="D33" s="14" t="s">
        <v>24</v>
      </c>
      <c r="E33" s="5" t="s">
        <v>184</v>
      </c>
      <c r="F33" s="6"/>
      <c r="G33" s="6">
        <v>1208</v>
      </c>
    </row>
    <row r="34" spans="1:7">
      <c r="A34" s="4">
        <v>42210</v>
      </c>
      <c r="B34" s="4" t="s">
        <v>6</v>
      </c>
      <c r="C34" s="14" t="s">
        <v>161</v>
      </c>
      <c r="D34" s="14" t="s">
        <v>24</v>
      </c>
      <c r="E34" s="5" t="s">
        <v>183</v>
      </c>
      <c r="F34" s="6"/>
      <c r="G34" s="6">
        <v>337</v>
      </c>
    </row>
    <row r="35" spans="1:7">
      <c r="A35" s="4">
        <v>42214</v>
      </c>
      <c r="B35" s="4" t="s">
        <v>5</v>
      </c>
      <c r="C35" s="5" t="s">
        <v>9</v>
      </c>
      <c r="D35" s="5" t="s">
        <v>320</v>
      </c>
      <c r="E35" s="5" t="s">
        <v>321</v>
      </c>
      <c r="F35" s="5">
        <v>7500</v>
      </c>
      <c r="G35" s="13"/>
    </row>
    <row r="36" spans="1:7">
      <c r="A36" s="4">
        <v>42226</v>
      </c>
      <c r="B36" s="4" t="s">
        <v>6</v>
      </c>
      <c r="C36" s="5" t="s">
        <v>157</v>
      </c>
      <c r="D36" s="5" t="s">
        <v>322</v>
      </c>
      <c r="E36" s="5" t="s">
        <v>23</v>
      </c>
      <c r="F36" s="6"/>
      <c r="G36" s="6">
        <v>7800</v>
      </c>
    </row>
    <row r="37" spans="1:7">
      <c r="A37" s="4">
        <v>42233</v>
      </c>
      <c r="B37" s="4" t="s">
        <v>6</v>
      </c>
      <c r="C37" s="5" t="s">
        <v>156</v>
      </c>
      <c r="D37" s="5" t="s">
        <v>13</v>
      </c>
      <c r="E37" s="5" t="s">
        <v>13</v>
      </c>
      <c r="F37" s="6"/>
      <c r="G37" s="13">
        <v>1000</v>
      </c>
    </row>
    <row r="38" spans="1:7">
      <c r="A38" s="4">
        <v>42221</v>
      </c>
      <c r="B38" s="4" t="s">
        <v>6</v>
      </c>
      <c r="C38" s="5" t="s">
        <v>187</v>
      </c>
      <c r="D38" s="5" t="s">
        <v>188</v>
      </c>
      <c r="E38" s="5" t="s">
        <v>188</v>
      </c>
      <c r="F38" s="6"/>
      <c r="G38" s="6">
        <v>8152</v>
      </c>
    </row>
    <row r="39" spans="1:7">
      <c r="A39" s="4">
        <v>42242</v>
      </c>
      <c r="B39" s="4" t="s">
        <v>5</v>
      </c>
      <c r="C39" s="5" t="s">
        <v>9</v>
      </c>
      <c r="D39" s="5" t="s">
        <v>323</v>
      </c>
      <c r="E39" s="5" t="s">
        <v>189</v>
      </c>
      <c r="F39" s="6">
        <v>5500</v>
      </c>
      <c r="G39" s="6"/>
    </row>
    <row r="40" spans="1:7">
      <c r="A40" s="4">
        <v>42274</v>
      </c>
      <c r="B40" s="4" t="s">
        <v>6</v>
      </c>
      <c r="C40" s="5" t="s">
        <v>157</v>
      </c>
      <c r="D40" s="5" t="s">
        <v>186</v>
      </c>
      <c r="E40" s="5" t="s">
        <v>190</v>
      </c>
      <c r="F40" s="6"/>
      <c r="G40" s="6">
        <v>2339</v>
      </c>
    </row>
    <row r="41" spans="1:7">
      <c r="A41" s="4">
        <v>42274</v>
      </c>
      <c r="B41" s="4" t="s">
        <v>6</v>
      </c>
      <c r="C41" s="5" t="s">
        <v>157</v>
      </c>
      <c r="D41" s="5" t="s">
        <v>324</v>
      </c>
      <c r="E41" s="5" t="s">
        <v>191</v>
      </c>
      <c r="F41" s="13"/>
      <c r="G41" s="13">
        <v>24290</v>
      </c>
    </row>
    <row r="42" spans="1:7">
      <c r="A42" s="4">
        <v>42274</v>
      </c>
      <c r="B42" s="4" t="s">
        <v>6</v>
      </c>
      <c r="C42" s="5" t="s">
        <v>157</v>
      </c>
      <c r="D42" s="5" t="s">
        <v>325</v>
      </c>
      <c r="E42" s="5" t="s">
        <v>326</v>
      </c>
      <c r="F42" s="13"/>
      <c r="G42" s="13">
        <v>11772</v>
      </c>
    </row>
    <row r="43" spans="1:7">
      <c r="A43" s="4">
        <v>42274</v>
      </c>
      <c r="B43" s="4" t="s">
        <v>6</v>
      </c>
      <c r="C43" s="5" t="s">
        <v>157</v>
      </c>
      <c r="D43" s="5" t="s">
        <v>324</v>
      </c>
      <c r="E43" s="5" t="s">
        <v>192</v>
      </c>
      <c r="F43" s="5"/>
      <c r="G43" s="13">
        <v>3063</v>
      </c>
    </row>
    <row r="44" spans="1:7">
      <c r="A44" s="4">
        <v>42274</v>
      </c>
      <c r="B44" s="4" t="s">
        <v>6</v>
      </c>
      <c r="C44" s="5" t="s">
        <v>157</v>
      </c>
      <c r="D44" s="5" t="s">
        <v>324</v>
      </c>
      <c r="E44" s="5" t="s">
        <v>193</v>
      </c>
      <c r="F44" s="5"/>
      <c r="G44" s="13">
        <v>4080</v>
      </c>
    </row>
    <row r="45" spans="1:7">
      <c r="A45" s="4">
        <v>42274</v>
      </c>
      <c r="B45" s="4" t="s">
        <v>6</v>
      </c>
      <c r="C45" s="5" t="s">
        <v>157</v>
      </c>
      <c r="D45" s="5" t="s">
        <v>324</v>
      </c>
      <c r="E45" s="5" t="s">
        <v>194</v>
      </c>
      <c r="F45" s="6"/>
      <c r="G45" s="6">
        <v>3352</v>
      </c>
    </row>
    <row r="46" spans="1:7">
      <c r="A46" s="4">
        <v>42278</v>
      </c>
      <c r="B46" s="4" t="s">
        <v>5</v>
      </c>
      <c r="C46" s="5" t="s">
        <v>9</v>
      </c>
      <c r="D46" s="5" t="s">
        <v>195</v>
      </c>
      <c r="E46" s="5" t="s">
        <v>195</v>
      </c>
      <c r="F46" s="6">
        <v>7500</v>
      </c>
      <c r="G46" s="6"/>
    </row>
    <row r="47" spans="1:7">
      <c r="A47" s="4">
        <v>42302</v>
      </c>
      <c r="B47" s="4" t="s">
        <v>5</v>
      </c>
      <c r="C47" s="5" t="s">
        <v>20</v>
      </c>
      <c r="D47" s="5" t="s">
        <v>202</v>
      </c>
      <c r="E47" s="5" t="s">
        <v>203</v>
      </c>
      <c r="F47" s="6">
        <v>17400</v>
      </c>
      <c r="G47" s="6"/>
    </row>
    <row r="48" spans="1:7">
      <c r="A48" s="4">
        <v>42302</v>
      </c>
      <c r="B48" s="4" t="s">
        <v>6</v>
      </c>
      <c r="C48" s="5" t="s">
        <v>157</v>
      </c>
      <c r="D48" s="5" t="s">
        <v>196</v>
      </c>
      <c r="E48" s="5" t="s">
        <v>197</v>
      </c>
      <c r="F48" s="6"/>
      <c r="G48" s="6">
        <v>68062</v>
      </c>
    </row>
    <row r="49" spans="1:7">
      <c r="A49" s="4">
        <v>42302</v>
      </c>
      <c r="B49" s="4" t="s">
        <v>6</v>
      </c>
      <c r="C49" s="5" t="s">
        <v>157</v>
      </c>
      <c r="D49" s="5" t="s">
        <v>196</v>
      </c>
      <c r="E49" s="5" t="s">
        <v>198</v>
      </c>
      <c r="F49" s="6"/>
      <c r="G49" s="6">
        <v>3033</v>
      </c>
    </row>
    <row r="50" spans="1:7">
      <c r="A50" s="4">
        <v>42302</v>
      </c>
      <c r="B50" s="4" t="s">
        <v>6</v>
      </c>
      <c r="C50" s="5" t="s">
        <v>157</v>
      </c>
      <c r="D50" s="5" t="s">
        <v>196</v>
      </c>
      <c r="E50" s="5" t="s">
        <v>199</v>
      </c>
      <c r="F50" s="6"/>
      <c r="G50" s="6">
        <v>2500</v>
      </c>
    </row>
    <row r="51" spans="1:7">
      <c r="A51" s="4">
        <v>42302</v>
      </c>
      <c r="B51" s="4" t="s">
        <v>6</v>
      </c>
      <c r="C51" s="5" t="s">
        <v>157</v>
      </c>
      <c r="D51" s="5" t="s">
        <v>196</v>
      </c>
      <c r="E51" s="5" t="s">
        <v>200</v>
      </c>
      <c r="F51" s="6"/>
      <c r="G51" s="6">
        <v>2240</v>
      </c>
    </row>
    <row r="52" spans="1:7">
      <c r="A52" s="4">
        <v>42302</v>
      </c>
      <c r="B52" s="4" t="s">
        <v>6</v>
      </c>
      <c r="C52" s="5" t="s">
        <v>157</v>
      </c>
      <c r="D52" s="5" t="s">
        <v>196</v>
      </c>
      <c r="E52" s="5" t="s">
        <v>201</v>
      </c>
      <c r="F52" s="6"/>
      <c r="G52" s="13">
        <v>756</v>
      </c>
    </row>
    <row r="53" spans="1:7">
      <c r="A53" s="4">
        <v>42302</v>
      </c>
      <c r="B53" s="4" t="s">
        <v>6</v>
      </c>
      <c r="C53" s="5" t="s">
        <v>157</v>
      </c>
      <c r="D53" s="5" t="s">
        <v>196</v>
      </c>
      <c r="E53" s="5" t="s">
        <v>204</v>
      </c>
      <c r="F53" s="6"/>
      <c r="G53" s="6">
        <v>1944</v>
      </c>
    </row>
    <row r="54" spans="1:7">
      <c r="A54" s="4">
        <v>42302</v>
      </c>
      <c r="B54" s="4" t="s">
        <v>6</v>
      </c>
      <c r="C54" s="5" t="s">
        <v>157</v>
      </c>
      <c r="D54" s="5" t="s">
        <v>196</v>
      </c>
      <c r="E54" s="5" t="s">
        <v>205</v>
      </c>
      <c r="F54" s="6"/>
      <c r="G54" s="6">
        <v>378</v>
      </c>
    </row>
    <row r="55" spans="1:7">
      <c r="A55" s="4">
        <v>42302</v>
      </c>
      <c r="B55" s="4" t="s">
        <v>5</v>
      </c>
      <c r="C55" s="5" t="s">
        <v>9</v>
      </c>
      <c r="D55" s="5" t="s">
        <v>327</v>
      </c>
      <c r="E55" s="5" t="s">
        <v>206</v>
      </c>
      <c r="F55" s="5">
        <v>5500</v>
      </c>
      <c r="G55" s="13"/>
    </row>
    <row r="56" spans="1:7">
      <c r="A56" s="4">
        <v>42302</v>
      </c>
      <c r="B56" s="4" t="s">
        <v>6</v>
      </c>
      <c r="C56" s="5" t="s">
        <v>157</v>
      </c>
      <c r="D56" s="5" t="s">
        <v>196</v>
      </c>
      <c r="E56" s="5" t="s">
        <v>207</v>
      </c>
      <c r="F56" s="5"/>
      <c r="G56" s="13">
        <v>1800</v>
      </c>
    </row>
    <row r="57" spans="1:7">
      <c r="A57" s="4">
        <v>42337</v>
      </c>
      <c r="B57" s="4" t="s">
        <v>6</v>
      </c>
      <c r="C57" s="5" t="s">
        <v>163</v>
      </c>
      <c r="D57" s="5" t="s">
        <v>215</v>
      </c>
      <c r="E57" s="5" t="s">
        <v>215</v>
      </c>
      <c r="F57" s="6"/>
      <c r="G57" s="6">
        <v>10000</v>
      </c>
    </row>
    <row r="58" spans="1:7">
      <c r="A58" s="4">
        <v>42337</v>
      </c>
      <c r="B58" s="4" t="s">
        <v>6</v>
      </c>
      <c r="C58" s="5" t="s">
        <v>157</v>
      </c>
      <c r="D58" s="5" t="s">
        <v>328</v>
      </c>
      <c r="E58" s="5" t="s">
        <v>208</v>
      </c>
      <c r="F58" s="6"/>
      <c r="G58" s="6">
        <v>72299</v>
      </c>
    </row>
    <row r="59" spans="1:7">
      <c r="A59" s="4">
        <v>42334</v>
      </c>
      <c r="B59" s="4" t="s">
        <v>5</v>
      </c>
      <c r="C59" s="5" t="s">
        <v>9</v>
      </c>
      <c r="D59" s="5" t="s">
        <v>209</v>
      </c>
      <c r="E59" s="5" t="s">
        <v>329</v>
      </c>
      <c r="F59" s="6">
        <v>4500</v>
      </c>
      <c r="G59" s="13"/>
    </row>
    <row r="60" spans="1:7">
      <c r="A60" s="4">
        <v>42345</v>
      </c>
      <c r="B60" s="4" t="s">
        <v>6</v>
      </c>
      <c r="C60" s="5" t="s">
        <v>156</v>
      </c>
      <c r="D60" s="5" t="s">
        <v>210</v>
      </c>
      <c r="E60" s="5" t="s">
        <v>210</v>
      </c>
      <c r="F60" s="6"/>
      <c r="G60" s="6">
        <v>3000</v>
      </c>
    </row>
    <row r="61" spans="1:7">
      <c r="A61" s="15">
        <v>42364</v>
      </c>
      <c r="B61" s="4" t="s">
        <v>6</v>
      </c>
      <c r="C61" s="5" t="s">
        <v>157</v>
      </c>
      <c r="D61" s="5" t="s">
        <v>214</v>
      </c>
      <c r="E61" s="5" t="s">
        <v>211</v>
      </c>
      <c r="F61" s="5"/>
      <c r="G61" s="16">
        <v>5980</v>
      </c>
    </row>
    <row r="62" spans="1:7">
      <c r="A62" s="15">
        <v>42364</v>
      </c>
      <c r="B62" s="4" t="s">
        <v>6</v>
      </c>
      <c r="C62" s="5" t="s">
        <v>157</v>
      </c>
      <c r="D62" s="5" t="s">
        <v>214</v>
      </c>
      <c r="E62" s="5" t="s">
        <v>212</v>
      </c>
      <c r="F62" s="17"/>
      <c r="G62" s="16">
        <v>5651</v>
      </c>
    </row>
    <row r="63" spans="1:7">
      <c r="A63" s="15">
        <v>42364</v>
      </c>
      <c r="B63" s="4" t="s">
        <v>6</v>
      </c>
      <c r="C63" s="5" t="s">
        <v>157</v>
      </c>
      <c r="D63" s="5" t="s">
        <v>214</v>
      </c>
      <c r="E63" s="5" t="s">
        <v>213</v>
      </c>
      <c r="F63" s="16"/>
      <c r="G63" s="16">
        <v>38000</v>
      </c>
    </row>
    <row r="64" spans="1:7">
      <c r="A64" s="15">
        <v>42367</v>
      </c>
      <c r="B64" s="4" t="s">
        <v>6</v>
      </c>
      <c r="C64" s="5" t="s">
        <v>163</v>
      </c>
      <c r="D64" s="99" t="s">
        <v>234</v>
      </c>
      <c r="E64" s="5" t="s">
        <v>330</v>
      </c>
      <c r="F64" s="16"/>
      <c r="G64" s="16">
        <v>33200</v>
      </c>
    </row>
    <row r="65" spans="1:7">
      <c r="A65" s="15">
        <v>42357</v>
      </c>
      <c r="B65" s="4" t="s">
        <v>6</v>
      </c>
      <c r="C65" s="5" t="s">
        <v>157</v>
      </c>
      <c r="D65" s="5" t="s">
        <v>229</v>
      </c>
      <c r="E65" s="5" t="s">
        <v>227</v>
      </c>
      <c r="F65" s="5"/>
      <c r="G65" s="16">
        <v>5000</v>
      </c>
    </row>
    <row r="66" spans="1:7">
      <c r="A66" s="15">
        <v>42378</v>
      </c>
      <c r="B66" s="4" t="s">
        <v>5</v>
      </c>
      <c r="C66" s="5" t="s">
        <v>9</v>
      </c>
      <c r="D66" s="5" t="s">
        <v>331</v>
      </c>
      <c r="E66" s="5" t="s">
        <v>331</v>
      </c>
      <c r="F66" s="5">
        <v>5500</v>
      </c>
      <c r="G66" s="16"/>
    </row>
    <row r="67" spans="1:7">
      <c r="A67" s="15">
        <v>42374</v>
      </c>
      <c r="B67" s="4" t="s">
        <v>6</v>
      </c>
      <c r="C67" s="5" t="s">
        <v>157</v>
      </c>
      <c r="D67" s="5" t="s">
        <v>229</v>
      </c>
      <c r="E67" s="5" t="s">
        <v>228</v>
      </c>
      <c r="F67" s="16"/>
      <c r="G67" s="16">
        <v>926</v>
      </c>
    </row>
    <row r="68" spans="1:7">
      <c r="A68" s="15">
        <v>42375</v>
      </c>
      <c r="B68" s="4" t="s">
        <v>6</v>
      </c>
      <c r="C68" s="5" t="s">
        <v>163</v>
      </c>
      <c r="D68" s="99" t="s">
        <v>332</v>
      </c>
      <c r="E68" s="5" t="s">
        <v>117</v>
      </c>
      <c r="F68" s="16"/>
      <c r="G68" s="16">
        <v>35000</v>
      </c>
    </row>
    <row r="69" spans="1:7">
      <c r="A69" s="15">
        <v>42377</v>
      </c>
      <c r="B69" s="4" t="s">
        <v>6</v>
      </c>
      <c r="C69" s="5" t="s">
        <v>157</v>
      </c>
      <c r="D69" s="5" t="s">
        <v>229</v>
      </c>
      <c r="E69" s="5" t="s">
        <v>230</v>
      </c>
      <c r="F69" s="16"/>
      <c r="G69" s="16">
        <v>25682</v>
      </c>
    </row>
    <row r="70" spans="1:7">
      <c r="A70" s="15">
        <v>42378</v>
      </c>
      <c r="B70" s="4" t="s">
        <v>6</v>
      </c>
      <c r="C70" s="5" t="s">
        <v>157</v>
      </c>
      <c r="D70" s="5" t="s">
        <v>229</v>
      </c>
      <c r="E70" s="5" t="s">
        <v>231</v>
      </c>
      <c r="F70" s="16"/>
      <c r="G70" s="16">
        <v>330</v>
      </c>
    </row>
    <row r="71" spans="1:7">
      <c r="A71" s="15">
        <v>42378</v>
      </c>
      <c r="B71" s="4" t="s">
        <v>6</v>
      </c>
      <c r="C71" s="5" t="s">
        <v>157</v>
      </c>
      <c r="D71" s="5" t="s">
        <v>229</v>
      </c>
      <c r="E71" s="5" t="s">
        <v>232</v>
      </c>
      <c r="F71" s="16"/>
      <c r="G71" s="16">
        <v>330</v>
      </c>
    </row>
    <row r="72" spans="1:7">
      <c r="A72" s="15">
        <v>42378</v>
      </c>
      <c r="B72" s="4" t="s">
        <v>6</v>
      </c>
      <c r="C72" s="5" t="s">
        <v>157</v>
      </c>
      <c r="D72" s="5" t="s">
        <v>229</v>
      </c>
      <c r="E72" s="5" t="s">
        <v>233</v>
      </c>
      <c r="F72" s="16"/>
      <c r="G72" s="16">
        <v>330</v>
      </c>
    </row>
    <row r="73" spans="1:7">
      <c r="A73" s="15">
        <v>42375</v>
      </c>
      <c r="B73" s="4" t="s">
        <v>6</v>
      </c>
      <c r="C73" s="5" t="s">
        <v>163</v>
      </c>
      <c r="D73" s="99" t="s">
        <v>235</v>
      </c>
      <c r="E73" s="5" t="s">
        <v>236</v>
      </c>
      <c r="F73" s="16"/>
      <c r="G73" s="16">
        <v>420</v>
      </c>
    </row>
    <row r="74" spans="1:7">
      <c r="A74" s="15">
        <v>42375</v>
      </c>
      <c r="B74" s="4" t="s">
        <v>6</v>
      </c>
      <c r="C74" s="5" t="s">
        <v>163</v>
      </c>
      <c r="D74" s="99" t="s">
        <v>332</v>
      </c>
      <c r="E74" s="5" t="s">
        <v>237</v>
      </c>
      <c r="F74" s="16"/>
      <c r="G74" s="16">
        <v>420</v>
      </c>
    </row>
    <row r="75" spans="1:7">
      <c r="A75" s="15">
        <v>42375</v>
      </c>
      <c r="B75" s="4" t="s">
        <v>6</v>
      </c>
      <c r="C75" s="5" t="s">
        <v>163</v>
      </c>
      <c r="D75" s="99" t="s">
        <v>333</v>
      </c>
      <c r="E75" s="5" t="s">
        <v>233</v>
      </c>
      <c r="F75" s="16"/>
      <c r="G75" s="16">
        <v>420</v>
      </c>
    </row>
    <row r="76" spans="1:7">
      <c r="A76" s="15">
        <v>42375</v>
      </c>
      <c r="B76" s="4" t="s">
        <v>6</v>
      </c>
      <c r="C76" s="5" t="s">
        <v>163</v>
      </c>
      <c r="D76" s="99" t="s">
        <v>332</v>
      </c>
      <c r="E76" s="5" t="s">
        <v>232</v>
      </c>
      <c r="F76" s="16"/>
      <c r="G76" s="16">
        <v>420</v>
      </c>
    </row>
    <row r="77" spans="1:7">
      <c r="A77" s="15">
        <v>42375</v>
      </c>
      <c r="B77" s="4" t="s">
        <v>6</v>
      </c>
      <c r="C77" s="5" t="s">
        <v>163</v>
      </c>
      <c r="D77" s="99" t="s">
        <v>235</v>
      </c>
      <c r="E77" s="5" t="s">
        <v>238</v>
      </c>
      <c r="F77" s="16"/>
      <c r="G77" s="16">
        <v>420</v>
      </c>
    </row>
    <row r="78" spans="1:7">
      <c r="A78" s="15">
        <v>42375</v>
      </c>
      <c r="B78" s="4" t="s">
        <v>6</v>
      </c>
      <c r="C78" s="5" t="s">
        <v>163</v>
      </c>
      <c r="D78" s="99" t="s">
        <v>334</v>
      </c>
      <c r="E78" s="5" t="s">
        <v>239</v>
      </c>
      <c r="F78" s="16"/>
      <c r="G78" s="16">
        <v>420</v>
      </c>
    </row>
    <row r="79" spans="1:7">
      <c r="A79" s="15">
        <v>42375</v>
      </c>
      <c r="B79" s="4" t="s">
        <v>6</v>
      </c>
      <c r="C79" s="5" t="s">
        <v>163</v>
      </c>
      <c r="D79" s="99" t="s">
        <v>334</v>
      </c>
      <c r="E79" s="5" t="s">
        <v>240</v>
      </c>
      <c r="F79" s="13"/>
      <c r="G79" s="13">
        <v>210</v>
      </c>
    </row>
    <row r="80" spans="1:7">
      <c r="A80" s="15">
        <v>42379</v>
      </c>
      <c r="B80" s="4" t="s">
        <v>5</v>
      </c>
      <c r="C80" s="5" t="s">
        <v>22</v>
      </c>
      <c r="D80" s="99" t="s">
        <v>241</v>
      </c>
      <c r="E80" s="99" t="s">
        <v>241</v>
      </c>
      <c r="F80" s="13">
        <v>5000</v>
      </c>
      <c r="G80" s="13"/>
    </row>
    <row r="81" spans="1:7">
      <c r="A81" s="15">
        <v>42386</v>
      </c>
      <c r="B81" s="4" t="s">
        <v>6</v>
      </c>
      <c r="C81" s="5" t="s">
        <v>157</v>
      </c>
      <c r="D81" s="5" t="s">
        <v>229</v>
      </c>
      <c r="E81" s="99" t="s">
        <v>242</v>
      </c>
      <c r="F81" s="13"/>
      <c r="G81" s="13">
        <v>15000</v>
      </c>
    </row>
    <row r="82" spans="1:7">
      <c r="A82" s="15">
        <v>42380</v>
      </c>
      <c r="B82" s="4" t="s">
        <v>6</v>
      </c>
      <c r="C82" s="5" t="s">
        <v>157</v>
      </c>
      <c r="D82" s="5" t="s">
        <v>229</v>
      </c>
      <c r="E82" s="99" t="s">
        <v>243</v>
      </c>
      <c r="F82" s="13"/>
      <c r="G82" s="13">
        <v>6036</v>
      </c>
    </row>
    <row r="83" spans="1:7">
      <c r="A83" s="15">
        <v>42386</v>
      </c>
      <c r="B83" s="4" t="s">
        <v>6</v>
      </c>
      <c r="C83" s="5" t="s">
        <v>157</v>
      </c>
      <c r="D83" s="5" t="s">
        <v>229</v>
      </c>
      <c r="E83" s="99" t="s">
        <v>244</v>
      </c>
      <c r="F83" s="13"/>
      <c r="G83" s="13">
        <v>1154</v>
      </c>
    </row>
    <row r="84" spans="1:7">
      <c r="A84" s="15">
        <v>42384</v>
      </c>
      <c r="B84" s="4" t="s">
        <v>6</v>
      </c>
      <c r="C84" s="5" t="s">
        <v>157</v>
      </c>
      <c r="D84" s="5" t="s">
        <v>229</v>
      </c>
      <c r="E84" s="99" t="s">
        <v>245</v>
      </c>
      <c r="F84" s="13"/>
      <c r="G84" s="13">
        <v>1533</v>
      </c>
    </row>
    <row r="85" spans="1:7">
      <c r="A85" s="15">
        <v>42396</v>
      </c>
      <c r="B85" s="4" t="s">
        <v>5</v>
      </c>
      <c r="C85" s="5" t="s">
        <v>9</v>
      </c>
      <c r="D85" s="5" t="s">
        <v>335</v>
      </c>
      <c r="E85" s="5" t="s">
        <v>336</v>
      </c>
      <c r="F85" s="13">
        <v>4500</v>
      </c>
      <c r="G85" s="13"/>
    </row>
    <row r="86" spans="1:7">
      <c r="A86" s="15">
        <v>42413</v>
      </c>
      <c r="B86" s="4" t="s">
        <v>6</v>
      </c>
      <c r="C86" s="5" t="s">
        <v>158</v>
      </c>
      <c r="D86" s="5" t="s">
        <v>119</v>
      </c>
      <c r="E86" s="99" t="s">
        <v>246</v>
      </c>
      <c r="F86" s="13"/>
      <c r="G86" s="13">
        <v>1980</v>
      </c>
    </row>
    <row r="87" spans="1:7">
      <c r="A87" s="15">
        <v>42391</v>
      </c>
      <c r="B87" s="4" t="s">
        <v>6</v>
      </c>
      <c r="C87" s="14" t="s">
        <v>161</v>
      </c>
      <c r="D87" s="14" t="s">
        <v>24</v>
      </c>
      <c r="E87" s="99" t="s">
        <v>247</v>
      </c>
      <c r="F87" s="13"/>
      <c r="G87" s="13">
        <v>324</v>
      </c>
    </row>
    <row r="88" spans="1:7">
      <c r="A88" s="15">
        <v>42410</v>
      </c>
      <c r="B88" s="4" t="s">
        <v>6</v>
      </c>
      <c r="C88" s="5" t="s">
        <v>157</v>
      </c>
      <c r="D88" s="99" t="s">
        <v>248</v>
      </c>
      <c r="E88" s="99" t="s">
        <v>249</v>
      </c>
      <c r="F88" s="13"/>
      <c r="G88" s="13">
        <v>993</v>
      </c>
    </row>
    <row r="89" spans="1:7">
      <c r="A89" s="15">
        <v>42413</v>
      </c>
      <c r="B89" s="4" t="s">
        <v>6</v>
      </c>
      <c r="C89" s="5" t="s">
        <v>157</v>
      </c>
      <c r="D89" s="99" t="s">
        <v>337</v>
      </c>
      <c r="E89" s="99" t="s">
        <v>250</v>
      </c>
      <c r="F89" s="13"/>
      <c r="G89" s="13">
        <v>1572</v>
      </c>
    </row>
    <row r="90" spans="1:7">
      <c r="A90" s="15">
        <v>42414</v>
      </c>
      <c r="B90" s="4" t="s">
        <v>6</v>
      </c>
      <c r="C90" s="5" t="s">
        <v>157</v>
      </c>
      <c r="D90" s="99" t="s">
        <v>337</v>
      </c>
      <c r="E90" s="99" t="s">
        <v>134</v>
      </c>
      <c r="F90" s="13"/>
      <c r="G90" s="13">
        <v>110000</v>
      </c>
    </row>
    <row r="91" spans="1:7">
      <c r="A91" s="15">
        <v>42414</v>
      </c>
      <c r="B91" s="4" t="s">
        <v>6</v>
      </c>
      <c r="C91" s="5" t="s">
        <v>158</v>
      </c>
      <c r="D91" s="5" t="s">
        <v>119</v>
      </c>
      <c r="E91" s="5" t="s">
        <v>338</v>
      </c>
      <c r="F91" s="13"/>
      <c r="G91" s="13">
        <v>280</v>
      </c>
    </row>
    <row r="92" spans="1:7">
      <c r="A92" s="15">
        <v>42425</v>
      </c>
      <c r="B92" s="4" t="s">
        <v>5</v>
      </c>
      <c r="C92" s="5" t="s">
        <v>9</v>
      </c>
      <c r="D92" s="5" t="s">
        <v>339</v>
      </c>
      <c r="E92" s="5" t="s">
        <v>339</v>
      </c>
      <c r="F92" s="13">
        <v>4000</v>
      </c>
      <c r="G92" s="13"/>
    </row>
    <row r="93" spans="1:7">
      <c r="A93" s="15">
        <v>42462</v>
      </c>
      <c r="B93" s="4" t="s">
        <v>6</v>
      </c>
      <c r="C93" s="5" t="s">
        <v>158</v>
      </c>
      <c r="D93" s="5" t="s">
        <v>119</v>
      </c>
      <c r="E93" s="5" t="s">
        <v>137</v>
      </c>
      <c r="F93" s="13"/>
      <c r="G93" s="13">
        <v>2234</v>
      </c>
    </row>
    <row r="94" spans="1:7">
      <c r="A94" s="15">
        <v>42462</v>
      </c>
      <c r="B94" s="4" t="s">
        <v>6</v>
      </c>
      <c r="C94" s="5" t="s">
        <v>158</v>
      </c>
      <c r="D94" s="5" t="s">
        <v>119</v>
      </c>
      <c r="E94" s="5" t="s">
        <v>251</v>
      </c>
      <c r="F94" s="13"/>
      <c r="G94" s="13">
        <v>100</v>
      </c>
    </row>
    <row r="95" spans="1:7">
      <c r="A95" s="15">
        <v>42462</v>
      </c>
      <c r="B95" s="4" t="s">
        <v>6</v>
      </c>
      <c r="C95" s="5" t="s">
        <v>158</v>
      </c>
      <c r="D95" s="5" t="s">
        <v>119</v>
      </c>
      <c r="E95" s="5" t="s">
        <v>340</v>
      </c>
      <c r="F95" s="13"/>
      <c r="G95" s="13">
        <v>600</v>
      </c>
    </row>
    <row r="96" spans="1:7">
      <c r="A96" s="15">
        <v>42462</v>
      </c>
      <c r="B96" s="4" t="s">
        <v>6</v>
      </c>
      <c r="C96" s="5" t="s">
        <v>163</v>
      </c>
      <c r="D96" s="5" t="s">
        <v>341</v>
      </c>
      <c r="E96" s="5" t="s">
        <v>120</v>
      </c>
      <c r="F96" s="13"/>
      <c r="G96" s="13">
        <v>3100</v>
      </c>
    </row>
    <row r="97" spans="1:7">
      <c r="A97" s="15">
        <v>42462</v>
      </c>
      <c r="B97" s="4" t="s">
        <v>6</v>
      </c>
      <c r="C97" s="5" t="s">
        <v>163</v>
      </c>
      <c r="D97" s="5" t="s">
        <v>341</v>
      </c>
      <c r="E97" s="5" t="s">
        <v>121</v>
      </c>
      <c r="F97" s="13"/>
      <c r="G97" s="13">
        <v>5000</v>
      </c>
    </row>
    <row r="98" spans="1:7">
      <c r="A98" s="15">
        <v>42462</v>
      </c>
      <c r="B98" s="4" t="s">
        <v>6</v>
      </c>
      <c r="C98" s="7" t="s">
        <v>162</v>
      </c>
      <c r="D98" s="5" t="s">
        <v>12</v>
      </c>
      <c r="E98" s="5" t="s">
        <v>138</v>
      </c>
      <c r="F98" s="13"/>
      <c r="G98" s="13">
        <v>0</v>
      </c>
    </row>
    <row r="99" spans="1:7">
      <c r="A99" s="15">
        <v>42469</v>
      </c>
      <c r="B99" s="4" t="s">
        <v>5</v>
      </c>
      <c r="C99" s="5" t="s">
        <v>9</v>
      </c>
      <c r="D99" s="5" t="s">
        <v>342</v>
      </c>
      <c r="E99" s="5" t="s">
        <v>343</v>
      </c>
      <c r="F99" s="13">
        <v>5000</v>
      </c>
      <c r="G99" s="13"/>
    </row>
    <row r="100" spans="1:7">
      <c r="A100" s="15"/>
      <c r="B100" s="4"/>
      <c r="C100" s="5"/>
      <c r="D100" s="5"/>
      <c r="E100" s="5"/>
      <c r="F100" s="13"/>
      <c r="G100" s="13"/>
    </row>
    <row r="101" spans="1:7">
      <c r="A101" s="15"/>
      <c r="B101" s="4"/>
      <c r="C101" s="7"/>
      <c r="D101" s="5"/>
      <c r="E101" s="5"/>
      <c r="F101" s="13"/>
      <c r="G101" s="13"/>
    </row>
    <row r="102" spans="1:7">
      <c r="A102" s="15"/>
      <c r="B102" s="4"/>
      <c r="C102" s="5"/>
      <c r="D102" s="99"/>
      <c r="E102" s="99"/>
      <c r="F102" s="13"/>
      <c r="G102" s="13"/>
    </row>
    <row r="103" spans="1:7">
      <c r="A103" s="15"/>
      <c r="B103" s="4"/>
      <c r="C103" s="5"/>
      <c r="D103" s="99"/>
      <c r="E103" s="99"/>
      <c r="F103" s="13"/>
      <c r="G103" s="13"/>
    </row>
    <row r="104" spans="1:7">
      <c r="A104" s="15"/>
      <c r="B104" s="4"/>
      <c r="C104" s="14"/>
      <c r="D104" s="99"/>
      <c r="E104" s="99"/>
      <c r="F104" s="13"/>
      <c r="G104" s="13"/>
    </row>
    <row r="105" spans="1:7">
      <c r="A105" s="115" t="s">
        <v>151</v>
      </c>
      <c r="B105" s="116"/>
      <c r="C105" s="117"/>
      <c r="D105" s="118"/>
      <c r="E105" s="118"/>
      <c r="F105" s="119"/>
      <c r="G105" s="119"/>
    </row>
    <row r="106" spans="1:7">
      <c r="A106" s="9">
        <v>42152</v>
      </c>
      <c r="B106" s="9" t="s">
        <v>5</v>
      </c>
      <c r="C106" s="10" t="s">
        <v>9</v>
      </c>
      <c r="D106" s="10" t="s">
        <v>218</v>
      </c>
      <c r="E106" s="10" t="s">
        <v>344</v>
      </c>
      <c r="F106" s="10">
        <v>7320</v>
      </c>
      <c r="G106" s="12"/>
    </row>
    <row r="107" spans="1:7">
      <c r="A107" s="9">
        <v>42177</v>
      </c>
      <c r="B107" s="9" t="s">
        <v>5</v>
      </c>
      <c r="C107" s="10" t="s">
        <v>130</v>
      </c>
      <c r="D107" s="10" t="s">
        <v>217</v>
      </c>
      <c r="E107" s="10" t="s">
        <v>345</v>
      </c>
      <c r="F107" s="12">
        <v>250000</v>
      </c>
      <c r="G107" s="12"/>
    </row>
    <row r="108" spans="1:7">
      <c r="A108" s="9">
        <v>42177</v>
      </c>
      <c r="B108" s="9" t="s">
        <v>6</v>
      </c>
      <c r="C108" s="10" t="s">
        <v>160</v>
      </c>
      <c r="D108" s="10" t="s">
        <v>216</v>
      </c>
      <c r="E108" s="10" t="s">
        <v>216</v>
      </c>
      <c r="F108" s="10"/>
      <c r="G108" s="12">
        <v>28790</v>
      </c>
    </row>
    <row r="109" spans="1:7">
      <c r="A109" s="9">
        <v>42177</v>
      </c>
      <c r="B109" s="9" t="s">
        <v>6</v>
      </c>
      <c r="C109" s="10" t="s">
        <v>164</v>
      </c>
      <c r="D109" s="10" t="s">
        <v>123</v>
      </c>
      <c r="E109" s="10" t="s">
        <v>123</v>
      </c>
      <c r="F109" s="11"/>
      <c r="G109" s="11">
        <v>540</v>
      </c>
    </row>
    <row r="110" spans="1:7">
      <c r="A110" s="9">
        <v>42178</v>
      </c>
      <c r="B110" s="9" t="s">
        <v>5</v>
      </c>
      <c r="C110" s="10" t="s">
        <v>124</v>
      </c>
      <c r="D110" s="10" t="s">
        <v>125</v>
      </c>
      <c r="E110" s="10" t="s">
        <v>125</v>
      </c>
      <c r="F110" s="11">
        <v>130800</v>
      </c>
      <c r="G110" s="11"/>
    </row>
    <row r="111" spans="1:7">
      <c r="A111" s="9">
        <v>42178</v>
      </c>
      <c r="B111" s="9" t="s">
        <v>6</v>
      </c>
      <c r="C111" s="10" t="s">
        <v>126</v>
      </c>
      <c r="D111" s="10" t="s">
        <v>127</v>
      </c>
      <c r="E111" s="10" t="s">
        <v>127</v>
      </c>
      <c r="F111" s="11"/>
      <c r="G111" s="11">
        <v>11990</v>
      </c>
    </row>
    <row r="112" spans="1:7">
      <c r="A112" s="9">
        <v>42178</v>
      </c>
      <c r="B112" s="9" t="s">
        <v>6</v>
      </c>
      <c r="C112" s="10" t="s">
        <v>126</v>
      </c>
      <c r="D112" s="10" t="s">
        <v>128</v>
      </c>
      <c r="E112" s="10" t="s">
        <v>128</v>
      </c>
      <c r="F112" s="11"/>
      <c r="G112" s="11">
        <v>2180</v>
      </c>
    </row>
    <row r="113" spans="1:7">
      <c r="A113" s="9">
        <v>42178</v>
      </c>
      <c r="B113" s="9" t="s">
        <v>6</v>
      </c>
      <c r="C113" s="10" t="s">
        <v>126</v>
      </c>
      <c r="D113" s="10" t="s">
        <v>129</v>
      </c>
      <c r="E113" s="10" t="s">
        <v>129</v>
      </c>
      <c r="F113" s="11"/>
      <c r="G113" s="11">
        <v>6540</v>
      </c>
    </row>
    <row r="114" spans="1:7">
      <c r="A114" s="9">
        <v>42178</v>
      </c>
      <c r="B114" s="9" t="s">
        <v>6</v>
      </c>
      <c r="C114" s="10" t="s">
        <v>126</v>
      </c>
      <c r="D114" s="10" t="s">
        <v>346</v>
      </c>
      <c r="E114" s="10" t="s">
        <v>347</v>
      </c>
      <c r="F114" s="11"/>
      <c r="G114" s="12">
        <v>6540</v>
      </c>
    </row>
    <row r="115" spans="1:7">
      <c r="A115" s="9">
        <v>42178</v>
      </c>
      <c r="B115" s="9" t="s">
        <v>6</v>
      </c>
      <c r="C115" s="10" t="s">
        <v>164</v>
      </c>
      <c r="D115" s="10" t="s">
        <v>123</v>
      </c>
      <c r="E115" s="10" t="s">
        <v>123</v>
      </c>
      <c r="F115" s="11"/>
      <c r="G115" s="12">
        <v>864</v>
      </c>
    </row>
    <row r="116" spans="1:7">
      <c r="A116" s="9">
        <v>42187</v>
      </c>
      <c r="B116" s="9" t="s">
        <v>6</v>
      </c>
      <c r="C116" s="10" t="s">
        <v>122</v>
      </c>
      <c r="D116" s="10" t="s">
        <v>219</v>
      </c>
      <c r="E116" s="10" t="s">
        <v>219</v>
      </c>
      <c r="F116" s="10"/>
      <c r="G116" s="12">
        <v>7630</v>
      </c>
    </row>
    <row r="117" spans="1:7">
      <c r="A117" s="9">
        <v>42187</v>
      </c>
      <c r="B117" s="9" t="s">
        <v>6</v>
      </c>
      <c r="C117" s="10" t="s">
        <v>164</v>
      </c>
      <c r="D117" s="10" t="s">
        <v>123</v>
      </c>
      <c r="E117" s="10" t="s">
        <v>123</v>
      </c>
      <c r="F117" s="10"/>
      <c r="G117" s="12">
        <v>270</v>
      </c>
    </row>
    <row r="118" spans="1:7">
      <c r="A118" s="9">
        <v>42192</v>
      </c>
      <c r="B118" s="9" t="s">
        <v>6</v>
      </c>
      <c r="C118" s="10" t="s">
        <v>161</v>
      </c>
      <c r="D118" s="10" t="s">
        <v>223</v>
      </c>
      <c r="E118" s="10" t="s">
        <v>220</v>
      </c>
      <c r="F118" s="11"/>
      <c r="G118" s="11">
        <v>91920</v>
      </c>
    </row>
    <row r="119" spans="1:7">
      <c r="A119" s="9">
        <v>42192</v>
      </c>
      <c r="B119" s="9" t="s">
        <v>6</v>
      </c>
      <c r="C119" s="10" t="s">
        <v>164</v>
      </c>
      <c r="D119" s="10" t="s">
        <v>123</v>
      </c>
      <c r="E119" s="10" t="s">
        <v>123</v>
      </c>
      <c r="F119" s="11"/>
      <c r="G119" s="12">
        <v>432</v>
      </c>
    </row>
    <row r="120" spans="1:7">
      <c r="A120" s="9">
        <v>42209</v>
      </c>
      <c r="B120" s="9" t="s">
        <v>5</v>
      </c>
      <c r="C120" s="10" t="s">
        <v>22</v>
      </c>
      <c r="D120" s="10" t="s">
        <v>224</v>
      </c>
      <c r="E120" s="10" t="s">
        <v>224</v>
      </c>
      <c r="F120" s="11">
        <v>30000</v>
      </c>
      <c r="G120" s="11"/>
    </row>
    <row r="121" spans="1:7">
      <c r="A121" s="9">
        <v>42214</v>
      </c>
      <c r="B121" s="9" t="s">
        <v>6</v>
      </c>
      <c r="C121" s="10" t="s">
        <v>159</v>
      </c>
      <c r="D121" s="10" t="s">
        <v>131</v>
      </c>
      <c r="E121" s="10" t="s">
        <v>131</v>
      </c>
      <c r="F121" s="11"/>
      <c r="G121" s="12">
        <v>34110</v>
      </c>
    </row>
    <row r="122" spans="1:7">
      <c r="A122" s="9">
        <v>42214</v>
      </c>
      <c r="B122" s="9" t="s">
        <v>6</v>
      </c>
      <c r="C122" s="10" t="s">
        <v>164</v>
      </c>
      <c r="D122" s="10" t="s">
        <v>123</v>
      </c>
      <c r="E122" s="10" t="s">
        <v>123</v>
      </c>
      <c r="F122" s="11"/>
      <c r="G122" s="11">
        <v>432</v>
      </c>
    </row>
    <row r="123" spans="1:7">
      <c r="A123" s="9">
        <v>42233</v>
      </c>
      <c r="B123" s="9" t="s">
        <v>5</v>
      </c>
      <c r="C123" s="10" t="s">
        <v>118</v>
      </c>
      <c r="D123" s="10" t="s">
        <v>132</v>
      </c>
      <c r="E123" s="10" t="s">
        <v>132</v>
      </c>
      <c r="F123" s="11">
        <v>113</v>
      </c>
      <c r="G123" s="11"/>
    </row>
    <row r="124" spans="1:7">
      <c r="A124" s="9">
        <v>42250</v>
      </c>
      <c r="B124" s="9" t="s">
        <v>5</v>
      </c>
      <c r="C124" s="10" t="s">
        <v>22</v>
      </c>
      <c r="D124" s="10" t="s">
        <v>225</v>
      </c>
      <c r="E124" s="10" t="s">
        <v>225</v>
      </c>
      <c r="F124" s="10">
        <v>30000</v>
      </c>
      <c r="G124" s="12"/>
    </row>
    <row r="125" spans="1:7">
      <c r="A125" s="9">
        <v>42254</v>
      </c>
      <c r="B125" s="9" t="s">
        <v>6</v>
      </c>
      <c r="C125" s="10" t="s">
        <v>122</v>
      </c>
      <c r="D125" s="10" t="s">
        <v>221</v>
      </c>
      <c r="E125" s="10" t="s">
        <v>221</v>
      </c>
      <c r="F125" s="10"/>
      <c r="G125" s="12">
        <v>5000</v>
      </c>
    </row>
    <row r="126" spans="1:7">
      <c r="A126" s="9">
        <v>42254</v>
      </c>
      <c r="B126" s="9" t="s">
        <v>6</v>
      </c>
      <c r="C126" s="10" t="s">
        <v>164</v>
      </c>
      <c r="D126" s="10" t="s">
        <v>123</v>
      </c>
      <c r="E126" s="10" t="s">
        <v>123</v>
      </c>
      <c r="F126" s="10"/>
      <c r="G126" s="12">
        <v>270</v>
      </c>
    </row>
    <row r="127" spans="1:7">
      <c r="A127" s="9">
        <v>42271</v>
      </c>
      <c r="B127" s="9" t="s">
        <v>5</v>
      </c>
      <c r="C127" s="10" t="s">
        <v>22</v>
      </c>
      <c r="D127" s="10" t="s">
        <v>226</v>
      </c>
      <c r="E127" s="10" t="s">
        <v>226</v>
      </c>
      <c r="F127" s="11">
        <v>30000</v>
      </c>
      <c r="G127" s="11"/>
    </row>
    <row r="128" spans="1:7">
      <c r="A128" s="9">
        <v>42335</v>
      </c>
      <c r="B128" s="9" t="s">
        <v>5</v>
      </c>
      <c r="C128" s="10" t="s">
        <v>9</v>
      </c>
      <c r="D128" s="10" t="s">
        <v>222</v>
      </c>
      <c r="E128" s="10" t="s">
        <v>222</v>
      </c>
      <c r="F128" s="10">
        <v>6780</v>
      </c>
      <c r="G128" s="12"/>
    </row>
    <row r="129" spans="1:7">
      <c r="A129" s="9">
        <v>42388</v>
      </c>
      <c r="B129" s="9" t="s">
        <v>5</v>
      </c>
      <c r="C129" s="10" t="s">
        <v>130</v>
      </c>
      <c r="D129" s="10" t="s">
        <v>252</v>
      </c>
      <c r="E129" s="10" t="s">
        <v>253</v>
      </c>
      <c r="F129" s="11">
        <v>250000</v>
      </c>
      <c r="G129" s="12"/>
    </row>
    <row r="130" spans="1:7">
      <c r="A130" s="9">
        <v>42388</v>
      </c>
      <c r="B130" s="9" t="s">
        <v>6</v>
      </c>
      <c r="C130" s="10" t="s">
        <v>160</v>
      </c>
      <c r="D130" s="10" t="s">
        <v>252</v>
      </c>
      <c r="E130" s="10" t="s">
        <v>252</v>
      </c>
      <c r="F130" s="11"/>
      <c r="G130" s="11">
        <v>4880</v>
      </c>
    </row>
    <row r="131" spans="1:7">
      <c r="A131" s="9">
        <v>42388</v>
      </c>
      <c r="B131" s="9" t="s">
        <v>6</v>
      </c>
      <c r="C131" s="10" t="s">
        <v>164</v>
      </c>
      <c r="D131" s="10" t="s">
        <v>123</v>
      </c>
      <c r="E131" s="10" t="s">
        <v>123</v>
      </c>
      <c r="F131" s="11"/>
      <c r="G131" s="11">
        <v>540</v>
      </c>
    </row>
    <row r="132" spans="1:7">
      <c r="A132" s="9">
        <v>42408</v>
      </c>
      <c r="B132" s="9" t="s">
        <v>5</v>
      </c>
      <c r="C132" s="10" t="s">
        <v>22</v>
      </c>
      <c r="D132" s="10" t="s">
        <v>260</v>
      </c>
      <c r="E132" s="10" t="s">
        <v>260</v>
      </c>
      <c r="F132" s="10">
        <v>30000</v>
      </c>
      <c r="G132" s="12"/>
    </row>
    <row r="133" spans="1:7">
      <c r="A133" s="108">
        <v>42422</v>
      </c>
      <c r="B133" s="9" t="s">
        <v>5</v>
      </c>
      <c r="C133" s="10" t="s">
        <v>118</v>
      </c>
      <c r="D133" s="10" t="s">
        <v>132</v>
      </c>
      <c r="E133" s="10" t="s">
        <v>132</v>
      </c>
      <c r="F133" s="111">
        <v>121</v>
      </c>
      <c r="G133" s="111"/>
    </row>
    <row r="134" spans="1:7">
      <c r="A134" s="108"/>
      <c r="B134" s="108"/>
      <c r="C134" s="109"/>
      <c r="D134" s="109"/>
      <c r="E134" s="110"/>
      <c r="F134" s="111"/>
      <c r="G134" s="111"/>
    </row>
    <row r="135" spans="1:7">
      <c r="A135" s="108"/>
      <c r="B135" s="108"/>
      <c r="C135" s="109"/>
      <c r="D135" s="109"/>
      <c r="E135" s="112"/>
      <c r="F135" s="113"/>
      <c r="G135" s="113"/>
    </row>
    <row r="136" spans="1:7">
      <c r="A136" s="15"/>
      <c r="B136" s="4"/>
      <c r="C136" s="5"/>
      <c r="D136" s="5"/>
      <c r="E136" s="5"/>
      <c r="F136" s="13"/>
      <c r="G136" s="13"/>
    </row>
    <row r="137" spans="1:7">
      <c r="F137" s="18">
        <f>SUM(F3:F136)</f>
        <v>889444</v>
      </c>
      <c r="G137" s="18">
        <f>SUM(G3:G136)</f>
        <v>998144</v>
      </c>
    </row>
    <row r="139" spans="1:7">
      <c r="B139" s="19"/>
    </row>
  </sheetData>
  <sheetProtection selectLockedCells="1" selectUnlockedCells="1"/>
  <autoFilter ref="A2:G101"/>
  <phoneticPr fontId="12"/>
  <pageMargins left="0.78749999999999998" right="0.78749999999999998" top="0.98402777777777772" bottom="0.98402777777777772" header="0.51180555555555551" footer="0.51180555555555551"/>
  <pageSetup paperSize="9" scale="77" firstPageNumber="0" fitToHeight="2" orientation="portrait" horizontalDpi="4294967293" verticalDpi="300" r:id="rId1"/>
  <headerFooter alignWithMargins="0">
    <oddHeader>&amp;L&amp;"ＭＳ Ｐゴシック,太字"&amp;14自治会収支明細</oddHeader>
    <oddFooter>&amp;C(&amp;P/&amp;N)&amp;R&amp;F
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8</vt:i4>
      </vt:variant>
    </vt:vector>
  </HeadingPairs>
  <TitlesOfParts>
    <vt:vector size="15" baseType="lpstr">
      <vt:lpstr>収支明細(入力)</vt:lpstr>
      <vt:lpstr>収支表示（集計）</vt:lpstr>
      <vt:lpstr>今期決算書</vt:lpstr>
      <vt:lpstr>次期予算案</vt:lpstr>
      <vt:lpstr>【行事予算案（入力）】）</vt:lpstr>
      <vt:lpstr>今期貸借対照表</vt:lpstr>
      <vt:lpstr>収支明細(2015年度参考)</vt:lpstr>
      <vt:lpstr>'収支明細(2015年度参考)'!Excel_BuiltIn__FilterDatabase</vt:lpstr>
      <vt:lpstr>'収支明細(入力)'!Excel_BuiltIn__FilterDatabase</vt:lpstr>
      <vt:lpstr>今期貸借対照表!Print_Area</vt:lpstr>
      <vt:lpstr>次期予算案!Print_Area</vt:lpstr>
      <vt:lpstr>'収支明細(2015年度参考)'!Print_Area</vt:lpstr>
      <vt:lpstr>'収支明細(入力)'!Print_Area</vt:lpstr>
      <vt:lpstr>'収支明細(2015年度参考)'!Print_Titles</vt:lpstr>
      <vt:lpstr>'収支明細(入力)'!Print_Titles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2016-05-01T08:51:00Z</cp:lastPrinted>
  <dcterms:created xsi:type="dcterms:W3CDTF">2015-01-12T13:13:36Z</dcterms:created>
  <dcterms:modified xsi:type="dcterms:W3CDTF">2017-02-03T15:20:11Z</dcterms:modified>
</cp:coreProperties>
</file>