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4年度第11期\"/>
    </mc:Choice>
  </mc:AlternateContent>
  <bookViews>
    <workbookView xWindow="0" yWindow="0" windowWidth="16380" windowHeight="8190" tabRatio="905" activeTab="3"/>
  </bookViews>
  <sheets>
    <sheet name="収支明細(入力)" sheetId="1" r:id="rId1"/>
    <sheet name="収支表示（集計）" sheetId="2" r:id="rId2"/>
    <sheet name="今期決算書案" sheetId="3" r:id="rId3"/>
    <sheet name="次期予算案" sheetId="4" r:id="rId4"/>
    <sheet name="【行事予算案（入力）】）" sheetId="5" r:id="rId5"/>
    <sheet name="今期貸借対照表" sheetId="6" r:id="rId6"/>
    <sheet name="収支明細(2013年度参考)" sheetId="7" r:id="rId7"/>
  </sheets>
  <definedNames>
    <definedName name="_xlnm._FilterDatabase" localSheetId="6" hidden="1">'収支明細(2013年度参考)'!$A$1:$G$88</definedName>
    <definedName name="_xlnm._FilterDatabase" localSheetId="0" hidden="1">'収支明細(入力)'!$A$2:$G$100</definedName>
    <definedName name="Excel_BuiltIn__FilterDatabase" localSheetId="0">'収支明細(入力)'!$A$1:$G$34</definedName>
    <definedName name="_xlnm.Print_Area" localSheetId="6">'収支明細(2013年度参考)'!$A$1:$G$124</definedName>
    <definedName name="_xlnm.Print_Area" localSheetId="0">'収支明細(入力)'!$A$1:$G$140</definedName>
    <definedName name="_xlnm.Print_Titles" localSheetId="6">'収支明細(2013年度参考)'!$1:$2</definedName>
    <definedName name="_xlnm.Print_Titles" localSheetId="0">'収支明細(入力)'!$1:$2</definedName>
  </definedNames>
  <calcPr calcId="152511"/>
  <pivotCaches>
    <pivotCache cacheId="5" r:id="rId8"/>
  </pivotCaches>
</workbook>
</file>

<file path=xl/calcChain.xml><?xml version="1.0" encoding="utf-8"?>
<calcChain xmlns="http://schemas.openxmlformats.org/spreadsheetml/2006/main">
  <c r="D13" i="5" l="1"/>
  <c r="B23" i="3" l="1"/>
  <c r="G136" i="1" l="1"/>
  <c r="D7" i="5"/>
  <c r="C8" i="4" s="1"/>
  <c r="C19" i="4" s="1"/>
  <c r="J12" i="5"/>
  <c r="G9" i="4" s="1"/>
  <c r="G8" i="4" s="1"/>
  <c r="G19" i="4" s="1"/>
  <c r="L12" i="5"/>
  <c r="N12" i="5"/>
  <c r="J16" i="5"/>
  <c r="F21" i="3"/>
  <c r="F23" i="3" s="1"/>
  <c r="C22" i="3"/>
  <c r="B20" i="4" s="1"/>
  <c r="A30" i="3"/>
  <c r="C9" i="6"/>
  <c r="C17" i="6"/>
  <c r="F18" i="4"/>
  <c r="F120" i="7"/>
  <c r="G120" i="7"/>
  <c r="F136" i="1"/>
  <c r="G18" i="3"/>
  <c r="G19" i="3"/>
  <c r="G16" i="3"/>
  <c r="C7" i="3"/>
  <c r="C12" i="3"/>
  <c r="G15" i="3"/>
  <c r="C11" i="3"/>
  <c r="G11" i="3"/>
  <c r="G12" i="3"/>
  <c r="C8" i="3"/>
  <c r="G13" i="3"/>
  <c r="G7" i="3"/>
  <c r="C9" i="3"/>
  <c r="C13" i="3"/>
  <c r="G17" i="3"/>
  <c r="G9" i="3"/>
  <c r="G8" i="3"/>
  <c r="G14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<sst xmlns="http://schemas.openxmlformats.org/spreadsheetml/2006/main" count="1298" uniqueCount="385">
  <si>
    <t>収支明細 (2013.4.1～)</t>
  </si>
  <si>
    <t>網掛け（*）・・・銀行口座への振込・引き落とし</t>
  </si>
  <si>
    <t>領収書月日</t>
  </si>
  <si>
    <t>収支</t>
  </si>
  <si>
    <t>科目</t>
  </si>
  <si>
    <t>補助</t>
  </si>
  <si>
    <t>摘要</t>
  </si>
  <si>
    <t>収入</t>
  </si>
  <si>
    <t>支出</t>
  </si>
  <si>
    <t>05.活動費③募金支出</t>
  </si>
  <si>
    <t>①緑の募金</t>
  </si>
  <si>
    <t>②赤十字社活動募金</t>
  </si>
  <si>
    <t>09.渉外費</t>
  </si>
  <si>
    <t>①宇喜田・小島地区自治連懇親会（5/11）</t>
  </si>
  <si>
    <t>①宇喜田・小島地区自治連懇親会（6*3000）</t>
  </si>
  <si>
    <t>②わんわんウォーキング分担金（5/17）</t>
  </si>
  <si>
    <t>04.その他収入①アルミ缶回収費</t>
  </si>
  <si>
    <t>平成26年04月　110kg×@50</t>
  </si>
  <si>
    <t>05.活動費①行事支出</t>
  </si>
  <si>
    <t>その他</t>
  </si>
  <si>
    <t>語り合う会</t>
  </si>
  <si>
    <t>③自治会会議費懇親会費(5/25)</t>
  </si>
  <si>
    <t>平成26年05月　110kg×@50</t>
  </si>
  <si>
    <t>①七夕(7/7)</t>
  </si>
  <si>
    <t>七夕飾り（かざり）</t>
  </si>
  <si>
    <t>08.消耗品費</t>
  </si>
  <si>
    <t>消耗品</t>
  </si>
  <si>
    <t>ホワイトボードマーカー</t>
  </si>
  <si>
    <t>③青い羽根募金</t>
  </si>
  <si>
    <t>②夏まつり(7/13)</t>
  </si>
  <si>
    <t>ＬＰガス（２ｋｇ）</t>
  </si>
  <si>
    <t>日本酒</t>
  </si>
  <si>
    <t>02.自治連年会費</t>
  </si>
  <si>
    <t>宇喜田小島地区自治連協議会分担金</t>
  </si>
  <si>
    <t>ビンゴ景品</t>
  </si>
  <si>
    <t>スーパーボール、飲み物等</t>
  </si>
  <si>
    <t>交通費（加藤）</t>
  </si>
  <si>
    <t>キッチンばさみ、サランラップ</t>
  </si>
  <si>
    <t>食品</t>
  </si>
  <si>
    <t>交通費（小野）</t>
  </si>
  <si>
    <t>交通費（塩瀬）</t>
  </si>
  <si>
    <t>03.行事収入</t>
  </si>
  <si>
    <t>①夏まつり(7/13)</t>
  </si>
  <si>
    <t>総売上（参加費＋売上）</t>
  </si>
  <si>
    <t>ビンゴカード</t>
  </si>
  <si>
    <t>05.寄付金</t>
  </si>
  <si>
    <t>①夏まつり（東京葬祭）（7/13）</t>
  </si>
  <si>
    <t>平成26年06月　90kg×@50</t>
  </si>
  <si>
    <t>竹代</t>
  </si>
  <si>
    <t>コーヒー代、スイカ×４個</t>
  </si>
  <si>
    <t>ラミネート、アイス代</t>
  </si>
  <si>
    <t>ビール代</t>
  </si>
  <si>
    <t>④弔慰金（204近松様ご主人/8月9日逝去）</t>
  </si>
  <si>
    <t>平成26年07月　150kg×@50</t>
  </si>
  <si>
    <t>③運動会(9/28)</t>
  </si>
  <si>
    <t>運動会自治会分担金</t>
  </si>
  <si>
    <t>07.備品費</t>
  </si>
  <si>
    <t>備品</t>
  </si>
  <si>
    <t>ペットボトル集団回収用ゴミ袋</t>
  </si>
  <si>
    <t>平成26年08月　150kg×@50</t>
  </si>
  <si>
    <t>⑤弔慰金（420早福様丸山幸江様/9月16日逝去）</t>
  </si>
  <si>
    <t>飲み物・ビール</t>
  </si>
  <si>
    <t>④いも煮会(10/13)</t>
  </si>
  <si>
    <t>わかめスープ、麦茶</t>
  </si>
  <si>
    <t>バナナ、梅干し</t>
  </si>
  <si>
    <t>お弁当（大人40、子供19）</t>
  </si>
  <si>
    <t>お茶、お菓子</t>
  </si>
  <si>
    <t>氷</t>
  </si>
  <si>
    <t>レンタカー</t>
  </si>
  <si>
    <t>おにぎり、サンドイッチ</t>
  </si>
  <si>
    <t>お茶、菓子</t>
  </si>
  <si>
    <t>飲物・ビール</t>
  </si>
  <si>
    <t>砥石</t>
  </si>
  <si>
    <t>平成26年09月　170kg×@50</t>
  </si>
  <si>
    <t>飲物</t>
  </si>
  <si>
    <t>酒</t>
  </si>
  <si>
    <t>里芋</t>
  </si>
  <si>
    <t>景品クオカード</t>
  </si>
  <si>
    <t>食べ物</t>
  </si>
  <si>
    <t>コーヒー</t>
  </si>
  <si>
    <t>②いも煮会（10/13）</t>
  </si>
  <si>
    <t>会費</t>
  </si>
  <si>
    <t>平成26年10月　200kg×@50</t>
  </si>
  <si>
    <t>⑥区長さんと葛西地区女性団体のつどい</t>
  </si>
  <si>
    <t>⑦弔慰金（304畔高様ご主人/11月10日逝去）</t>
  </si>
  <si>
    <t>⑤クリスマス飾り</t>
  </si>
  <si>
    <t>電飾</t>
  </si>
  <si>
    <t>平成26年11月　140kg×@50</t>
  </si>
  <si>
    <t>収納ボックス</t>
  </si>
  <si>
    <t>⑥正月飾り</t>
  </si>
  <si>
    <t>非毛氈/鏡もち</t>
  </si>
  <si>
    <t>門松代</t>
  </si>
  <si>
    <t>⑤自治会会議費懇親会費(12/28)</t>
  </si>
  <si>
    <t>自治会忘年会　13名</t>
  </si>
  <si>
    <t>ノヴェル（花）</t>
  </si>
  <si>
    <t>第１１期自治会収支報告</t>
  </si>
  <si>
    <t>データ</t>
  </si>
  <si>
    <t>収入の部</t>
  </si>
  <si>
    <t>支出の部</t>
  </si>
  <si>
    <t>第１１期（平成２６年度）決算書案</t>
  </si>
  <si>
    <t>２０１４年４月１日～２０１５年３月３１日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</si>
  <si>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</si>
  <si>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</si>
  <si>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</si>
  <si>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</si>
  <si>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</si>
  <si>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</si>
  <si>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</si>
  <si>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</si>
  <si>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</si>
  <si>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</si>
  <si>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</si>
  <si>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</si>
  <si>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</si>
  <si>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</si>
  <si>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</si>
  <si>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</si>
  <si>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</si>
  <si>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>利息・他</t>
  </si>
  <si>
    <t xml:space="preserve">  ①行事支出</t>
  </si>
  <si>
    <t>寄付金</t>
  </si>
  <si>
    <t xml:space="preserve">  ②自治会保険料</t>
  </si>
  <si>
    <t xml:space="preserve">  ③募金支出</t>
  </si>
  <si>
    <t xml:space="preserve">  ④その他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</si>
  <si>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</si>
  <si>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</si>
  <si>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</si>
  <si>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</si>
  <si>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</si>
  <si>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</si>
  <si>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</si>
  <si>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</si>
  <si>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</si>
  <si>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</si>
  <si>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</si>
  <si>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</si>
  <si>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２０１５年 　月　　日</t>
  </si>
  <si>
    <t xml:space="preserve">        第１１期収支決算を上記の通り上程し、ご報告いたします。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</si>
  <si>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</si>
  <si>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</si>
  <si>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</si>
  <si>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</si>
  <si>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第１１期決算書を監査した結果、適正なることを認めます。</t>
  </si>
  <si>
    <t xml:space="preserve">                                                            　　    　      </t>
  </si>
  <si>
    <t>監　事</t>
  </si>
  <si>
    <t xml:space="preserve"> 星 野　武 夫</t>
  </si>
  <si>
    <t>第１２期（平成２７年度）予算案</t>
  </si>
  <si>
    <t>２０１５年４月１日～２０１６年３月３１日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</si>
  <si>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</si>
  <si>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</si>
  <si>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</si>
  <si>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</si>
  <si>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</si>
  <si>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</si>
  <si>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</si>
  <si>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</si>
  <si>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</si>
  <si>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</si>
  <si>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</si>
  <si>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</si>
  <si>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</si>
  <si>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</si>
  <si>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</si>
  <si>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</si>
  <si>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</si>
  <si>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</si>
  <si>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</si>
  <si>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</si>
  <si>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</si>
  <si>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</si>
  <si>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</si>
  <si>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回収費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</si>
  <si>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</si>
  <si>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</si>
  <si>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</si>
  <si>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</si>
  <si>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</si>
  <si>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</si>
  <si>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</si>
  <si>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</si>
  <si>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新年会</t>
  </si>
  <si>
    <t>自治連会合費(総会・新年会他)</t>
  </si>
  <si>
    <t>研修会・その他</t>
  </si>
  <si>
    <t>第１１期（平成２６年度）貸借対照表（案）</t>
  </si>
  <si>
    <t>２０１５年３月３１日現在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</si>
  <si>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</si>
  <si>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</si>
  <si>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</si>
  <si>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</si>
  <si>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</si>
  <si>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</si>
  <si>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</si>
  <si>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</si>
  <si>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</si>
  <si>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</si>
  <si>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</si>
  <si>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</si>
  <si>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</si>
  <si>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</si>
  <si>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</si>
  <si>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</si>
  <si>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</si>
  <si>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春まつり　試食</t>
  </si>
  <si>
    <t>平成25年04月　100kg×@30</t>
  </si>
  <si>
    <t>②わんわんウォーキング分担金（5/25）</t>
  </si>
  <si>
    <t>わんわんウォーキング分担金</t>
  </si>
  <si>
    <t>①宇喜田・小島地区自治連懇親会（5/12）</t>
  </si>
  <si>
    <t>①宇喜田・小島地区自治連懇親会（4*3000）</t>
  </si>
  <si>
    <t>総会お茶菓子</t>
  </si>
  <si>
    <t>③自治会会議費懇親会費(5/26)</t>
  </si>
  <si>
    <t>自治会会議費懇親会費</t>
  </si>
  <si>
    <t>平成25年05月　140kg×@30</t>
  </si>
  <si>
    <t>七夕飾り（竹）</t>
  </si>
  <si>
    <t>七夕飾り（短冊）</t>
  </si>
  <si>
    <t>②夏まつり(7/21)</t>
  </si>
  <si>
    <t>景品（クオカード）</t>
  </si>
  <si>
    <t>景品</t>
  </si>
  <si>
    <t>食品他</t>
  </si>
  <si>
    <t>①夏まつり(7/21)</t>
  </si>
  <si>
    <t>売上</t>
  </si>
  <si>
    <t>ビール</t>
  </si>
  <si>
    <t>スイカ</t>
  </si>
  <si>
    <t>平成25年06月　120kg×@30</t>
  </si>
  <si>
    <t>平成25年07月　130kg×@30</t>
  </si>
  <si>
    <t>③運動会(9/29)</t>
  </si>
  <si>
    <t>平成25年08月　130kg×@30</t>
  </si>
  <si>
    <t>ジャグ</t>
  </si>
  <si>
    <t>バナナ</t>
  </si>
  <si>
    <t>弁当（あわじ）</t>
  </si>
  <si>
    <t>反省会用ビール・つまみ</t>
  </si>
  <si>
    <t>飲み物菓子類</t>
  </si>
  <si>
    <t>当日朝食など</t>
  </si>
  <si>
    <t>DVD-RW（写真配布用）</t>
  </si>
  <si>
    <t>ジュース</t>
  </si>
  <si>
    <t>④いも煮会（10/27）</t>
  </si>
  <si>
    <t>ガス２ｋｇ</t>
  </si>
  <si>
    <t>④弔慰金（214押山英子様/10月8日逝去）</t>
  </si>
  <si>
    <t>平成25年09月　120kg×@30</t>
  </si>
  <si>
    <t>②いも煮会（10/27）</t>
  </si>
  <si>
    <t>会費84名　13,900円</t>
  </si>
  <si>
    <t>売上フランクフルト50円×63本</t>
  </si>
  <si>
    <t>コーヒー豆</t>
  </si>
  <si>
    <t>食品・酒</t>
  </si>
  <si>
    <t>のり、クリアファイル</t>
  </si>
  <si>
    <t>フランクフルト50円×100本</t>
  </si>
  <si>
    <t>食材</t>
  </si>
  <si>
    <t>⑤健康講座(11/21)</t>
  </si>
  <si>
    <t>菓子代</t>
  </si>
  <si>
    <t>カセットボンベ</t>
  </si>
  <si>
    <t>平成25年10月　120kg×@50</t>
  </si>
  <si>
    <t>⑥クリスマス飾り</t>
  </si>
  <si>
    <t>⑦正月飾り</t>
  </si>
  <si>
    <t>門松一式</t>
  </si>
  <si>
    <t>鏡もち</t>
  </si>
  <si>
    <t>⑥葛西地区新年顔合わせ会(1/6)</t>
  </si>
  <si>
    <t>葛西地区新年顔合わせ会</t>
  </si>
  <si>
    <t>平成25年11月　90kg×@50</t>
  </si>
  <si>
    <t>2014/01/</t>
  </si>
  <si>
    <t>⑧新年会（1/19）</t>
  </si>
  <si>
    <t>⑧新年会</t>
  </si>
  <si>
    <t>平成25年12月　120kg×@50</t>
  </si>
  <si>
    <t>⑧新年会（オードブル）</t>
  </si>
  <si>
    <t>04.その他収入②その他</t>
  </si>
  <si>
    <t>ビール代金返金（15本×200円）</t>
  </si>
  <si>
    <t>健康講座補助金（100円×11名）</t>
  </si>
  <si>
    <t>雪かき（飲物）</t>
  </si>
  <si>
    <t>平成26年1月　110kg×@50</t>
  </si>
  <si>
    <t>カセットコンロ、エプロン、フライパン</t>
  </si>
  <si>
    <t>平成26年2月　70kg×@50</t>
  </si>
  <si>
    <t>05.活動費④その他</t>
  </si>
  <si>
    <t>切手代・印刷代</t>
  </si>
  <si>
    <t>切手代・印刷代（関根）</t>
  </si>
  <si>
    <t>ルーター収納、机、タップ</t>
  </si>
  <si>
    <t>⑦サークル活動費</t>
  </si>
  <si>
    <t>ばーむ句会</t>
  </si>
  <si>
    <t>麺'Sクラブ</t>
  </si>
  <si>
    <t>切手代・印刷代（河本）</t>
  </si>
  <si>
    <t>平成26年3月　80kg×@50</t>
  </si>
  <si>
    <t>03.防犯協会加入分担金</t>
  </si>
  <si>
    <t>平成25年度葛西防犯協会特別賛助会費*</t>
  </si>
  <si>
    <t>10.銀行手数料</t>
  </si>
  <si>
    <t>振込手数料*</t>
  </si>
  <si>
    <t>集団回収報奨金(2012年10月〜2013年03月)*</t>
  </si>
  <si>
    <t>02.区・文書等配布委託金</t>
  </si>
  <si>
    <t>刊行物配布委託料</t>
  </si>
  <si>
    <t>刊行物配布委託料*</t>
  </si>
  <si>
    <t>01.行政分担金</t>
  </si>
  <si>
    <t>自治連分担金</t>
  </si>
  <si>
    <t>葛西地区自治会連合会分担金*</t>
  </si>
  <si>
    <t>社会福祉協議会正会員会費</t>
  </si>
  <si>
    <t>社会福祉協議会正会員会費*</t>
  </si>
  <si>
    <t>葛西まつり分担金</t>
  </si>
  <si>
    <t>葛西まつり分担金*</t>
  </si>
  <si>
    <t>葛西防犯カメラの会分担金</t>
  </si>
  <si>
    <t>01.コミュニティ費</t>
  </si>
  <si>
    <t>2012年12月～2013年5月*</t>
  </si>
  <si>
    <t>06.印刷関係費</t>
  </si>
  <si>
    <t>05.活動費②自治会保険料</t>
  </si>
  <si>
    <t>日本興亜損保自治会活動保険保険料*</t>
  </si>
  <si>
    <t>銀行利息*</t>
  </si>
  <si>
    <t>平成24年度葛西防犯協会特別賛助会費*</t>
  </si>
  <si>
    <t>集団回収報奨金(2013年04月〜2013年09月)*</t>
  </si>
  <si>
    <t>①新年会（東京葬祭寄付金）（1/19）</t>
  </si>
  <si>
    <t>2013年06月～2013年11月*</t>
  </si>
  <si>
    <t>総計</t>
  </si>
  <si>
    <t>平成26年12月　130kg×@50</t>
  </si>
  <si>
    <t>平成26年12月　130kg×@50</t>
    <phoneticPr fontId="12"/>
  </si>
  <si>
    <t>収納ボックス</t>
    <phoneticPr fontId="12"/>
  </si>
  <si>
    <t>電池、ノート、のり</t>
    <rPh sb="0" eb="2">
      <t>デンチ</t>
    </rPh>
    <phoneticPr fontId="12"/>
  </si>
  <si>
    <t>④歳末たすけあい募金</t>
  </si>
  <si>
    <t>④歳末たすけあい募金</t>
    <phoneticPr fontId="12"/>
  </si>
  <si>
    <t>⑧自治会会議費懇親会費(12/28)</t>
  </si>
  <si>
    <t>⑧自治会会議費懇親会費(12/28)</t>
    <phoneticPr fontId="12"/>
  </si>
  <si>
    <t>⑨葛西地区新年顔合わせ会(1/6)</t>
  </si>
  <si>
    <t>⑨葛西地区新年顔合わせ会(1/6)</t>
    <phoneticPr fontId="12"/>
  </si>
  <si>
    <t>⑦新年顔合わせ会(1/11)</t>
  </si>
  <si>
    <t>ビール、おにぎり</t>
    <phoneticPr fontId="12"/>
  </si>
  <si>
    <t>ハイボール</t>
    <phoneticPr fontId="12"/>
  </si>
  <si>
    <t>酒カン</t>
    <rPh sb="0" eb="1">
      <t>サケ</t>
    </rPh>
    <phoneticPr fontId="12"/>
  </si>
  <si>
    <t>食材他</t>
    <rPh sb="0" eb="2">
      <t>ショクザイ</t>
    </rPh>
    <rPh sb="2" eb="3">
      <t>ホカ</t>
    </rPh>
    <phoneticPr fontId="12"/>
  </si>
  <si>
    <t>オードブル</t>
    <phoneticPr fontId="12"/>
  </si>
  <si>
    <t>平成27年1月　120kg×@50</t>
  </si>
  <si>
    <t>平成27年1月　120kg×@50</t>
    <phoneticPr fontId="12"/>
  </si>
  <si>
    <t>⑧もちつき(2/8)</t>
  </si>
  <si>
    <t>⑧もちつき(2/8)</t>
    <phoneticPr fontId="12"/>
  </si>
  <si>
    <t>業者代金</t>
    <rPh sb="0" eb="2">
      <t>ギョウシャ</t>
    </rPh>
    <rPh sb="2" eb="4">
      <t>ダイキン</t>
    </rPh>
    <phoneticPr fontId="12"/>
  </si>
  <si>
    <t>切手代・印刷代（荻原）</t>
    <rPh sb="8" eb="10">
      <t>オギワラ</t>
    </rPh>
    <phoneticPr fontId="12"/>
  </si>
  <si>
    <t>カセットボンベ</t>
    <phoneticPr fontId="12"/>
  </si>
  <si>
    <t>03.行事収入 集計</t>
  </si>
  <si>
    <t>04.その他収入①アルミ缶回収費 集計</t>
  </si>
  <si>
    <t>05.寄付金 集計</t>
  </si>
  <si>
    <t>02.自治連年会費 集計</t>
  </si>
  <si>
    <t>05.活動費①行事支出 集計</t>
  </si>
  <si>
    <t>05.活動費③募金支出 集計</t>
  </si>
  <si>
    <t>05.活動費④その他 集計</t>
  </si>
  <si>
    <t>07.備品費 集計</t>
  </si>
  <si>
    <t>08.消耗品費 集計</t>
  </si>
  <si>
    <t>09.渉外費 集計</t>
  </si>
  <si>
    <t>ボールペン</t>
    <phoneticPr fontId="12"/>
  </si>
  <si>
    <t>チェスト、ブルーシート</t>
    <phoneticPr fontId="12"/>
  </si>
  <si>
    <t>ノートＰＣ分担金</t>
  </si>
  <si>
    <t>ノートＰＣ分担金</t>
    <rPh sb="5" eb="8">
      <t>ブンタンキン</t>
    </rPh>
    <phoneticPr fontId="12"/>
  </si>
  <si>
    <t>平成27年2月　100kg×@50</t>
  </si>
  <si>
    <t>平成27年2月　100kg×@50</t>
    <phoneticPr fontId="12"/>
  </si>
  <si>
    <t>切手代・印刷代（関根）</t>
    <rPh sb="8" eb="10">
      <t>セキネ</t>
    </rPh>
    <phoneticPr fontId="12"/>
  </si>
  <si>
    <t>印刷代（河本）</t>
    <phoneticPr fontId="12"/>
  </si>
  <si>
    <t>文具（ノート、封筒）</t>
    <rPh sb="0" eb="2">
      <t>ブング</t>
    </rPh>
    <rPh sb="7" eb="9">
      <t>フウトウ</t>
    </rPh>
    <phoneticPr fontId="12"/>
  </si>
  <si>
    <t>集団回収報奨金(2013年10月〜2014年03月)*</t>
  </si>
  <si>
    <t>集団回収報奨金(2013年10月〜2014年03月)*</t>
    <phoneticPr fontId="12"/>
  </si>
  <si>
    <t>平成26年度葛西防犯協会特別賛助会費*</t>
  </si>
  <si>
    <t>平成26年度葛西防犯協会特別賛助会費*</t>
    <phoneticPr fontId="12"/>
  </si>
  <si>
    <t>2013年12月～2014年5月*</t>
  </si>
  <si>
    <t>2013年12月～2014年5月*</t>
    <phoneticPr fontId="12"/>
  </si>
  <si>
    <t>②防災訓練（東京葬祭寄付金）</t>
  </si>
  <si>
    <t>②防災訓練（東京葬祭寄付金）</t>
    <rPh sb="1" eb="3">
      <t>ボウサイ</t>
    </rPh>
    <rPh sb="3" eb="5">
      <t>クンレン</t>
    </rPh>
    <phoneticPr fontId="12"/>
  </si>
  <si>
    <t>③区民運動会（東京葬祭寄付金）</t>
  </si>
  <si>
    <t>③区民運動会（東京葬祭寄付金）</t>
    <rPh sb="1" eb="3">
      <t>クミン</t>
    </rPh>
    <rPh sb="3" eb="5">
      <t>ウンドウ</t>
    </rPh>
    <rPh sb="5" eb="6">
      <t>カイ</t>
    </rPh>
    <phoneticPr fontId="12"/>
  </si>
  <si>
    <t>④いも煮会（東京葬祭寄付金）</t>
  </si>
  <si>
    <t>④いも煮会（東京葬祭寄付金）</t>
    <rPh sb="3" eb="4">
      <t>ニ</t>
    </rPh>
    <rPh sb="4" eb="5">
      <t>カイ</t>
    </rPh>
    <phoneticPr fontId="12"/>
  </si>
  <si>
    <t>集団回収報奨金(2014年04月〜2014年09月)*</t>
  </si>
  <si>
    <t>集団回収報奨金(2014年04月〜2014年09月)*</t>
    <phoneticPr fontId="12"/>
  </si>
  <si>
    <t>⑤新年会、餅つき（東京葬祭寄付金）</t>
  </si>
  <si>
    <t>⑤新年会、餅つき（東京葬祭寄付金）</t>
    <rPh sb="1" eb="4">
      <t>シンネンカイ</t>
    </rPh>
    <rPh sb="5" eb="6">
      <t>モチ</t>
    </rPh>
    <phoneticPr fontId="12"/>
  </si>
  <si>
    <t>2014年06月～2014年11月*</t>
  </si>
  <si>
    <t>2014年06月～2014年11月*</t>
    <phoneticPr fontId="12"/>
  </si>
  <si>
    <t>ノートPC　東芝</t>
    <rPh sb="6" eb="8">
      <t>トウシバ</t>
    </rPh>
    <phoneticPr fontId="12"/>
  </si>
  <si>
    <t>セキュリティZERO</t>
    <phoneticPr fontId="12"/>
  </si>
  <si>
    <t>Office2013 Home and Business</t>
    <phoneticPr fontId="12"/>
  </si>
  <si>
    <t>01.コミュニティ費 集計</t>
  </si>
  <si>
    <t>02.区・文書等配布委託金 集計</t>
  </si>
  <si>
    <t>04.その他収入②その他 集計</t>
  </si>
  <si>
    <t>01.行政分担金 集計</t>
  </si>
  <si>
    <t>03.防犯協会加入分担金 集計</t>
  </si>
  <si>
    <t>05.活動費②自治会保険料 集計</t>
  </si>
  <si>
    <t>06.印刷関係費 集計</t>
  </si>
  <si>
    <t>10.銀行手数料 集計</t>
  </si>
  <si>
    <t>⑩サークル活動費</t>
  </si>
  <si>
    <t>⑩サークル活動費</t>
    <phoneticPr fontId="12"/>
  </si>
  <si>
    <t>@6,500×12か月＝</t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</si>
  <si>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</si>
  <si>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</si>
  <si>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</si>
  <si>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</si>
  <si>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テント</t>
    <phoneticPr fontId="12"/>
  </si>
  <si>
    <t>その他</t>
    <rPh sb="2" eb="3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</si>
</sst>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4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3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ont="1" applyBorder="1">
      <alignment vertical="center"/>
    </xf>
    <xf numFmtId="14" fontId="0" fillId="5" borderId="1" xfId="0" applyNumberForma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0" fontId="1" fillId="0" borderId="1" xfId="0" applyFont="1" applyFill="1" applyBorder="1">
      <alignment vertical="center"/>
    </xf>
    <xf numFmtId="177" fontId="1" fillId="0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1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8" xfId="0" applyNumberFormat="1" applyBorder="1">
      <alignment vertical="center"/>
    </xf>
    <xf numFmtId="0" fontId="0" fillId="0" borderId="20" xfId="0" applyNumberFormat="1" applyBorder="1">
      <alignment vertical="center"/>
    </xf>
    <xf numFmtId="14" fontId="0" fillId="6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6" fontId="0" fillId="6" borderId="1" xfId="0" applyNumberForma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114301</xdr:rowOff>
        </xdr:from>
        <xdr:to>
          <xdr:col>7</xdr:col>
          <xdr:colOff>792487</xdr:colOff>
          <xdr:row>35</xdr:row>
          <xdr:rowOff>114301</xdr:rowOff>
        </xdr:to>
        <xdr:pic>
          <xdr:nvPicPr>
            <xdr:cNvPr id="8" name="図 7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6" spid="_x0000_s103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3810001"/>
              <a:ext cx="9393562" cy="2400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098.461019907409" createdVersion="5" refreshedVersion="5" recordCount="137">
  <cacheSource type="worksheet">
    <worksheetSource ref="A2:G65566" sheet="収支明細(入力)"/>
  </cacheSource>
  <cacheFields count="7">
    <cacheField name="領収書月日" numFmtId="0">
      <sharedItems containsNonDate="0" containsDate="1" containsString="0" containsBlank="1" minDate="2014-04-21T00:00:00" maxDate="2015-03-30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19">
        <s v="05.活動費③募金支出"/>
        <s v="09.渉外費"/>
        <s v="04.その他収入①アルミ缶回収費"/>
        <s v="05.活動費①行事支出"/>
        <s v="08.消耗品費"/>
        <s v="02.自治連年会費"/>
        <s v="03.行事収入"/>
        <s v="07.備品費"/>
        <s v="05.活動費④その他"/>
        <s v="04.その他収入②その他"/>
        <m/>
        <s v="03.防犯協会加入分担金"/>
        <s v="10.銀行手数料"/>
        <s v="02.区・文書等配布委託金"/>
        <s v="01.行政分担金"/>
        <s v="05.寄付金"/>
        <s v="05.活動費②自治会保険料"/>
        <s v="01.コミュニティ費"/>
        <s v="06.印刷関係費"/>
      </sharedItems>
    </cacheField>
    <cacheField name="補助" numFmtId="0">
      <sharedItems containsBlank="1" count="66">
        <s v="①緑の募金"/>
        <s v="②赤十字社活動募金"/>
        <s v="①宇喜田・小島地区自治連懇親会（5/11）"/>
        <s v="②わんわんウォーキング分担金（5/17）"/>
        <s v="平成26年04月　110kg×@50"/>
        <s v="その他"/>
        <s v="③自治会会議費懇親会費(5/25)"/>
        <s v="平成26年05月　110kg×@50"/>
        <s v="①七夕(7/7)"/>
        <s v="消耗品"/>
        <s v="③青い羽根募金"/>
        <s v="②夏まつり(7/13)"/>
        <s v="宇喜田小島地区自治連協議会分担金"/>
        <s v="①夏まつり(7/13)"/>
        <s v="平成26年06月　90kg×@50"/>
        <s v="④弔慰金（204近松様ご主人/8月9日逝去）"/>
        <s v="平成26年07月　150kg×@50"/>
        <s v="③運動会(9/28)"/>
        <s v="備品"/>
        <s v="平成26年08月　150kg×@50"/>
        <s v="⑤弔慰金（420早福様丸山幸江様/9月16日逝去）"/>
        <s v="④いも煮会(10/13)"/>
        <s v="平成26年09月　170kg×@50"/>
        <s v="②いも煮会（10/13）"/>
        <s v="平成26年10月　200kg×@50"/>
        <s v="⑥区長さんと葛西地区女性団体のつどい"/>
        <s v="⑦弔慰金（304畔高様ご主人/11月10日逝去）"/>
        <s v="⑤クリスマス飾り"/>
        <s v="平成26年11月　140kg×@50"/>
        <s v="④歳末たすけあい募金"/>
        <s v="⑥正月飾り"/>
        <s v="⑦新年顔合わせ会(1/11)"/>
        <s v="⑧自治会会議費懇親会費(12/28)"/>
        <s v="⑨葛西地区新年顔合わせ会(1/6)"/>
        <s v="平成26年12月　130kg×@50"/>
        <s v="平成27年1月　120kg×@50"/>
        <s v="⑧もちつき(2/8)"/>
        <s v="切手代・印刷代"/>
        <s v="ノートＰＣ分担金"/>
        <s v="平成27年2月　100kg×@50"/>
        <s v="⑩サークル活動費"/>
        <m/>
        <s v="集団回収報奨金(2013年10月〜2014年03月)*"/>
        <s v="平成26年度葛西防犯協会特別賛助会費*"/>
        <s v="振込手数料*"/>
        <s v="刊行物配布委託料"/>
        <s v="自治連分担金"/>
        <s v="社会福祉協議会正会員会費"/>
        <s v="葛西まつり分担金"/>
        <s v="葛西防犯カメラの会分担金"/>
        <s v="①夏まつり（東京葬祭）（7/13）"/>
        <s v="日本興亜損保自治会活動保険保険料*"/>
        <s v="銀行利息*"/>
        <s v="2013年12月～2014年5月*"/>
        <s v="②防災訓練（東京葬祭寄付金）"/>
        <s v="③区民運動会（東京葬祭寄付金）"/>
        <s v="④いも煮会（東京葬祭寄付金）"/>
        <s v="集団回収報奨金(2014年04月〜2014年09月)*"/>
        <s v="⑤新年会、餅つき（東京葬祭寄付金）"/>
        <s v="2014年06月～2014年11月*"/>
        <s v="③歳末たすけあい募金" u="1"/>
        <s v="⑦新年会(1/11)" u="1"/>
        <s v="⑦サークル活動費" u="1"/>
        <s v="⑦新年会" u="1"/>
        <s v="⑥葛西地区新年顔合わせ会(1/6)" u="1"/>
        <s v="⑤自治会会議費懇親会費(12/28)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13" maxValue="250000"/>
    </cacheField>
    <cacheField name="支出" numFmtId="0">
      <sharedItems containsString="0" containsBlank="1" containsNumber="1" containsInteger="1" minValue="165" maxValue="6043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84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20">
        <item x="17"/>
        <item x="14"/>
        <item x="13"/>
        <item x="5"/>
        <item x="6"/>
        <item x="11"/>
        <item x="2"/>
        <item x="9"/>
        <item x="3"/>
        <item x="16"/>
        <item x="0"/>
        <item x="8"/>
        <item x="15"/>
        <item x="18"/>
        <item x="7"/>
        <item x="4"/>
        <item x="1"/>
        <item x="12"/>
        <item h="1" x="10"/>
        <item t="default"/>
      </items>
    </pivotField>
    <pivotField axis="axisRow" compact="0" outline="0" subtotalTop="0" showAll="0" includeNewItemsInFilter="1" sortType="ascending" rankBy="0" defaultSubtotal="0">
      <items count="66">
        <item x="2"/>
        <item x="13"/>
        <item x="50"/>
        <item x="8"/>
        <item x="0"/>
        <item x="53"/>
        <item x="59"/>
        <item x="23"/>
        <item x="3"/>
        <item x="11"/>
        <item x="1"/>
        <item x="54"/>
        <item x="17"/>
        <item x="55"/>
        <item m="1" x="60"/>
        <item x="6"/>
        <item x="10"/>
        <item x="21"/>
        <item x="56"/>
        <item x="29"/>
        <item x="15"/>
        <item x="27"/>
        <item m="1" x="65"/>
        <item x="58"/>
        <item x="20"/>
        <item m="1" x="64"/>
        <item x="25"/>
        <item x="30"/>
        <item m="1" x="62"/>
        <item m="1" x="63"/>
        <item m="1" x="61"/>
        <item x="31"/>
        <item x="26"/>
        <item x="36"/>
        <item x="32"/>
        <item x="33"/>
        <item x="40"/>
        <item x="5"/>
        <item x="38"/>
        <item x="12"/>
        <item x="48"/>
        <item x="49"/>
        <item x="45"/>
        <item x="52"/>
        <item x="46"/>
        <item x="47"/>
        <item x="42"/>
        <item x="57"/>
        <item x="9"/>
        <item x="44"/>
        <item x="37"/>
        <item x="51"/>
        <item x="18"/>
        <item x="4"/>
        <item x="7"/>
        <item x="14"/>
        <item x="16"/>
        <item x="19"/>
        <item x="22"/>
        <item x="24"/>
        <item x="28"/>
        <item x="34"/>
        <item x="43"/>
        <item x="35"/>
        <item x="39"/>
        <item h="1" x="41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80">
    <i>
      <x v="1"/>
      <x/>
      <x v="5"/>
    </i>
    <i r="2">
      <x v="6"/>
    </i>
    <i t="default" r="1">
      <x/>
    </i>
    <i r="1">
      <x v="2"/>
      <x v="42"/>
    </i>
    <i t="default" r="1">
      <x v="2"/>
    </i>
    <i r="1">
      <x v="4"/>
      <x v="1"/>
    </i>
    <i r="2">
      <x v="7"/>
    </i>
    <i t="default" r="1">
      <x v="4"/>
    </i>
    <i r="1">
      <x v="6"/>
      <x v="46"/>
    </i>
    <i r="2">
      <x v="47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 r="2">
      <x v="63"/>
    </i>
    <i r="2">
      <x v="64"/>
    </i>
    <i t="default" r="1">
      <x v="6"/>
    </i>
    <i r="1">
      <x v="7"/>
      <x v="38"/>
    </i>
    <i r="2">
      <x v="43"/>
    </i>
    <i t="default" r="1">
      <x v="7"/>
    </i>
    <i r="1">
      <x v="12"/>
      <x v="2"/>
    </i>
    <i r="2">
      <x v="11"/>
    </i>
    <i r="2">
      <x v="13"/>
    </i>
    <i r="2">
      <x v="18"/>
    </i>
    <i r="2">
      <x v="23"/>
    </i>
    <i t="default" r="1">
      <x v="12"/>
    </i>
    <i>
      <x v="2"/>
      <x v="1"/>
      <x v="40"/>
    </i>
    <i r="2">
      <x v="41"/>
    </i>
    <i r="2">
      <x v="44"/>
    </i>
    <i r="2">
      <x v="45"/>
    </i>
    <i t="default" r="1">
      <x v="1"/>
    </i>
    <i r="1">
      <x v="3"/>
      <x v="39"/>
    </i>
    <i t="default" r="1">
      <x v="3"/>
    </i>
    <i r="1">
      <x v="5"/>
      <x v="62"/>
    </i>
    <i t="default" r="1">
      <x v="5"/>
    </i>
    <i r="1">
      <x v="8"/>
      <x v="3"/>
    </i>
    <i r="2">
      <x v="9"/>
    </i>
    <i r="2">
      <x v="12"/>
    </i>
    <i r="2">
      <x v="17"/>
    </i>
    <i r="2">
      <x v="21"/>
    </i>
    <i r="2">
      <x v="27"/>
    </i>
    <i r="2">
      <x v="31"/>
    </i>
    <i r="2">
      <x v="33"/>
    </i>
    <i r="2">
      <x v="37"/>
    </i>
    <i t="default" r="1">
      <x v="8"/>
    </i>
    <i r="1">
      <x v="9"/>
      <x v="51"/>
    </i>
    <i t="default" r="1">
      <x v="9"/>
    </i>
    <i r="1">
      <x v="10"/>
      <x v="4"/>
    </i>
    <i r="2">
      <x v="10"/>
    </i>
    <i r="2">
      <x v="16"/>
    </i>
    <i r="2">
      <x v="19"/>
    </i>
    <i t="default" r="1">
      <x v="10"/>
    </i>
    <i r="1">
      <x v="11"/>
      <x v="50"/>
    </i>
    <i t="default" r="1">
      <x v="11"/>
    </i>
    <i r="1">
      <x v="13"/>
      <x v="5"/>
    </i>
    <i r="2">
      <x v="6"/>
    </i>
    <i t="default" r="1">
      <x v="13"/>
    </i>
    <i r="1">
      <x v="14"/>
      <x v="52"/>
    </i>
    <i t="default" r="1">
      <x v="14"/>
    </i>
    <i r="1">
      <x v="15"/>
      <x v="48"/>
    </i>
    <i t="default" r="1">
      <x v="15"/>
    </i>
    <i r="1">
      <x v="16"/>
      <x/>
    </i>
    <i r="2">
      <x v="8"/>
    </i>
    <i r="2">
      <x v="15"/>
    </i>
    <i r="2">
      <x v="20"/>
    </i>
    <i r="2">
      <x v="24"/>
    </i>
    <i r="2">
      <x v="26"/>
    </i>
    <i r="2">
      <x v="32"/>
    </i>
    <i r="2">
      <x v="34"/>
    </i>
    <i r="2">
      <x v="35"/>
    </i>
    <i r="2">
      <x v="36"/>
    </i>
    <i t="default" r="1">
      <x v="16"/>
    </i>
    <i r="1">
      <x v="17"/>
      <x v="49"/>
    </i>
    <i t="default" r="1"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8"/>
  <sheetViews>
    <sheetView view="pageBreakPreview" topLeftCell="A40" zoomScale="75" zoomScaleSheetLayoutView="75" workbookViewId="0">
      <selection activeCell="F19" sqref="F19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0</v>
      </c>
      <c r="B1" s="1"/>
      <c r="C1" s="1"/>
      <c r="D1" s="1"/>
      <c r="E1" s="1"/>
      <c r="F1" s="1"/>
      <c r="G1" s="2" t="s">
        <v>1</v>
      </c>
    </row>
    <row r="2" spans="1:7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</row>
    <row r="3" spans="1:7">
      <c r="A3" s="4">
        <v>41754</v>
      </c>
      <c r="B3" s="4" t="s">
        <v>8</v>
      </c>
      <c r="C3" s="5" t="s">
        <v>9</v>
      </c>
      <c r="D3" s="5" t="s">
        <v>10</v>
      </c>
      <c r="E3" s="5" t="s">
        <v>10</v>
      </c>
      <c r="F3" s="6"/>
      <c r="G3" s="6">
        <v>1000</v>
      </c>
    </row>
    <row r="4" spans="1:7">
      <c r="A4" s="4">
        <v>41782</v>
      </c>
      <c r="B4" s="4" t="s">
        <v>8</v>
      </c>
      <c r="C4" s="5" t="s">
        <v>9</v>
      </c>
      <c r="D4" s="5" t="s">
        <v>11</v>
      </c>
      <c r="E4" s="5" t="s">
        <v>11</v>
      </c>
      <c r="F4" s="6"/>
      <c r="G4" s="6">
        <v>2000</v>
      </c>
    </row>
    <row r="5" spans="1:7">
      <c r="A5" s="4">
        <v>41770</v>
      </c>
      <c r="B5" s="4" t="s">
        <v>8</v>
      </c>
      <c r="C5" s="5" t="s">
        <v>12</v>
      </c>
      <c r="D5" s="5" t="s">
        <v>13</v>
      </c>
      <c r="E5" s="5" t="s">
        <v>14</v>
      </c>
      <c r="F5" s="6"/>
      <c r="G5" s="6">
        <v>18000</v>
      </c>
    </row>
    <row r="6" spans="1:7">
      <c r="A6" s="4">
        <v>41750</v>
      </c>
      <c r="B6" s="4" t="s">
        <v>8</v>
      </c>
      <c r="C6" s="5" t="s">
        <v>12</v>
      </c>
      <c r="D6" s="5" t="s">
        <v>15</v>
      </c>
      <c r="E6" s="5" t="s">
        <v>15</v>
      </c>
      <c r="F6" s="6"/>
      <c r="G6" s="6">
        <v>5000</v>
      </c>
    </row>
    <row r="7" spans="1:7">
      <c r="A7" s="4">
        <v>41759</v>
      </c>
      <c r="B7" s="4" t="s">
        <v>7</v>
      </c>
      <c r="C7" s="5" t="s">
        <v>16</v>
      </c>
      <c r="D7" s="5" t="s">
        <v>17</v>
      </c>
      <c r="E7" s="5" t="s">
        <v>17</v>
      </c>
      <c r="F7" s="6">
        <v>5500</v>
      </c>
      <c r="G7" s="6"/>
    </row>
    <row r="8" spans="1:7">
      <c r="A8" s="4">
        <v>41784</v>
      </c>
      <c r="B8" s="4" t="s">
        <v>8</v>
      </c>
      <c r="C8" s="5" t="s">
        <v>18</v>
      </c>
      <c r="D8" s="5" t="s">
        <v>19</v>
      </c>
      <c r="E8" s="5" t="s">
        <v>20</v>
      </c>
      <c r="F8" s="6"/>
      <c r="G8" s="6">
        <v>1048</v>
      </c>
    </row>
    <row r="9" spans="1:7">
      <c r="A9" s="4">
        <v>41784</v>
      </c>
      <c r="B9" s="4" t="s">
        <v>8</v>
      </c>
      <c r="C9" s="5" t="s">
        <v>12</v>
      </c>
      <c r="D9" s="5" t="s">
        <v>21</v>
      </c>
      <c r="E9" s="5" t="s">
        <v>21</v>
      </c>
      <c r="F9" s="6"/>
      <c r="G9" s="6">
        <v>26836</v>
      </c>
    </row>
    <row r="10" spans="1:7">
      <c r="A10" s="4">
        <v>41787</v>
      </c>
      <c r="B10" s="4" t="s">
        <v>7</v>
      </c>
      <c r="C10" s="5" t="s">
        <v>16</v>
      </c>
      <c r="D10" s="5" t="s">
        <v>22</v>
      </c>
      <c r="E10" s="5" t="s">
        <v>22</v>
      </c>
      <c r="F10" s="6">
        <v>5500</v>
      </c>
      <c r="G10" s="6"/>
    </row>
    <row r="11" spans="1:7">
      <c r="A11" s="4">
        <v>41805</v>
      </c>
      <c r="B11" s="4" t="s">
        <v>8</v>
      </c>
      <c r="C11" s="5" t="s">
        <v>18</v>
      </c>
      <c r="D11" s="5" t="s">
        <v>23</v>
      </c>
      <c r="E11" s="5" t="s">
        <v>24</v>
      </c>
      <c r="F11" s="6"/>
      <c r="G11" s="6">
        <v>1481</v>
      </c>
    </row>
    <row r="12" spans="1:7">
      <c r="A12" s="4">
        <v>41811</v>
      </c>
      <c r="B12" s="4" t="s">
        <v>8</v>
      </c>
      <c r="C12" s="5" t="s">
        <v>18</v>
      </c>
      <c r="D12" s="5" t="s">
        <v>23</v>
      </c>
      <c r="E12" s="5" t="s">
        <v>24</v>
      </c>
      <c r="F12" s="6"/>
      <c r="G12" s="6">
        <v>921</v>
      </c>
    </row>
    <row r="13" spans="1:7">
      <c r="A13" s="4">
        <v>41816</v>
      </c>
      <c r="B13" s="4" t="s">
        <v>8</v>
      </c>
      <c r="C13" s="5" t="s">
        <v>18</v>
      </c>
      <c r="D13" s="5" t="s">
        <v>23</v>
      </c>
      <c r="E13" s="5" t="s">
        <v>24</v>
      </c>
      <c r="F13" s="6"/>
      <c r="G13" s="6">
        <v>392</v>
      </c>
    </row>
    <row r="14" spans="1:7">
      <c r="A14" s="4">
        <v>41818</v>
      </c>
      <c r="B14" s="4" t="s">
        <v>8</v>
      </c>
      <c r="C14" s="7" t="s">
        <v>25</v>
      </c>
      <c r="D14" s="5" t="s">
        <v>26</v>
      </c>
      <c r="E14" s="5" t="s">
        <v>27</v>
      </c>
      <c r="F14" s="6"/>
      <c r="G14" s="6">
        <v>216</v>
      </c>
    </row>
    <row r="15" spans="1:7">
      <c r="A15" s="4">
        <v>41806</v>
      </c>
      <c r="B15" s="4" t="s">
        <v>8</v>
      </c>
      <c r="C15" s="5" t="s">
        <v>18</v>
      </c>
      <c r="D15" s="5" t="s">
        <v>23</v>
      </c>
      <c r="E15" s="5" t="s">
        <v>24</v>
      </c>
      <c r="F15" s="6"/>
      <c r="G15" s="6">
        <v>2828</v>
      </c>
    </row>
    <row r="16" spans="1:7">
      <c r="A16" s="4">
        <v>41829</v>
      </c>
      <c r="B16" s="4" t="s">
        <v>8</v>
      </c>
      <c r="C16" s="5" t="s">
        <v>9</v>
      </c>
      <c r="D16" s="5" t="s">
        <v>28</v>
      </c>
      <c r="E16" s="5" t="s">
        <v>28</v>
      </c>
      <c r="F16" s="6"/>
      <c r="G16" s="6">
        <v>1000</v>
      </c>
    </row>
    <row r="17" spans="1:7">
      <c r="A17" s="4">
        <v>41829</v>
      </c>
      <c r="B17" s="4" t="s">
        <v>8</v>
      </c>
      <c r="C17" s="5" t="s">
        <v>18</v>
      </c>
      <c r="D17" s="5" t="s">
        <v>29</v>
      </c>
      <c r="E17" s="5" t="s">
        <v>30</v>
      </c>
      <c r="F17" s="6"/>
      <c r="G17" s="6">
        <v>864</v>
      </c>
    </row>
    <row r="18" spans="1:7" s="8" customFormat="1">
      <c r="A18" s="4">
        <v>41826</v>
      </c>
      <c r="B18" s="4" t="s">
        <v>8</v>
      </c>
      <c r="C18" s="5" t="s">
        <v>18</v>
      </c>
      <c r="D18" s="5" t="s">
        <v>29</v>
      </c>
      <c r="E18" s="5" t="s">
        <v>31</v>
      </c>
      <c r="F18" s="6"/>
      <c r="G18" s="6">
        <v>1922</v>
      </c>
    </row>
    <row r="19" spans="1:7">
      <c r="A19" s="4">
        <v>41813</v>
      </c>
      <c r="B19" s="4" t="s">
        <v>8</v>
      </c>
      <c r="C19" s="5" t="s">
        <v>32</v>
      </c>
      <c r="D19" s="5" t="s">
        <v>33</v>
      </c>
      <c r="E19" s="5" t="s">
        <v>33</v>
      </c>
      <c r="F19" s="6"/>
      <c r="G19" s="6">
        <v>23000</v>
      </c>
    </row>
    <row r="20" spans="1:7" s="8" customFormat="1">
      <c r="A20" s="4">
        <v>41823</v>
      </c>
      <c r="B20" s="4" t="s">
        <v>8</v>
      </c>
      <c r="C20" s="5" t="s">
        <v>18</v>
      </c>
      <c r="D20" s="5" t="s">
        <v>29</v>
      </c>
      <c r="E20" s="5" t="s">
        <v>34</v>
      </c>
      <c r="F20" s="6"/>
      <c r="G20" s="6">
        <v>10710</v>
      </c>
    </row>
    <row r="21" spans="1:7" s="8" customFormat="1">
      <c r="A21" s="4">
        <v>41830</v>
      </c>
      <c r="B21" s="4" t="s">
        <v>8</v>
      </c>
      <c r="C21" s="5" t="s">
        <v>18</v>
      </c>
      <c r="D21" s="5" t="s">
        <v>29</v>
      </c>
      <c r="E21" s="5" t="s">
        <v>35</v>
      </c>
      <c r="F21" s="6"/>
      <c r="G21" s="6">
        <v>6340</v>
      </c>
    </row>
    <row r="22" spans="1:7" s="8" customFormat="1">
      <c r="A22" s="4">
        <v>41828</v>
      </c>
      <c r="B22" s="4" t="s">
        <v>8</v>
      </c>
      <c r="C22" s="5" t="s">
        <v>18</v>
      </c>
      <c r="D22" s="5" t="s">
        <v>29</v>
      </c>
      <c r="E22" s="5" t="s">
        <v>36</v>
      </c>
      <c r="F22" s="6"/>
      <c r="G22" s="6">
        <v>165</v>
      </c>
    </row>
    <row r="23" spans="1:7" s="8" customFormat="1">
      <c r="A23" s="4">
        <v>41829</v>
      </c>
      <c r="B23" s="4" t="s">
        <v>8</v>
      </c>
      <c r="C23" s="7" t="s">
        <v>25</v>
      </c>
      <c r="D23" s="5" t="s">
        <v>26</v>
      </c>
      <c r="E23" s="5" t="s">
        <v>37</v>
      </c>
      <c r="F23" s="6"/>
      <c r="G23" s="6">
        <v>853</v>
      </c>
    </row>
    <row r="24" spans="1:7">
      <c r="A24" s="4">
        <v>41820</v>
      </c>
      <c r="B24" s="4" t="s">
        <v>8</v>
      </c>
      <c r="C24" s="5" t="s">
        <v>18</v>
      </c>
      <c r="D24" s="5" t="s">
        <v>29</v>
      </c>
      <c r="E24" s="5" t="s">
        <v>38</v>
      </c>
      <c r="F24" s="6"/>
      <c r="G24" s="6">
        <v>952</v>
      </c>
    </row>
    <row r="25" spans="1:7">
      <c r="A25" s="4">
        <v>41828</v>
      </c>
      <c r="B25" s="4" t="s">
        <v>8</v>
      </c>
      <c r="C25" s="5" t="s">
        <v>18</v>
      </c>
      <c r="D25" s="5" t="s">
        <v>29</v>
      </c>
      <c r="E25" s="5" t="s">
        <v>39</v>
      </c>
      <c r="F25" s="6"/>
      <c r="G25" s="6">
        <v>165</v>
      </c>
    </row>
    <row r="26" spans="1:7">
      <c r="A26" s="4">
        <v>41829</v>
      </c>
      <c r="B26" s="4" t="s">
        <v>8</v>
      </c>
      <c r="C26" s="5" t="s">
        <v>18</v>
      </c>
      <c r="D26" s="5" t="s">
        <v>29</v>
      </c>
      <c r="E26" s="5" t="s">
        <v>38</v>
      </c>
      <c r="F26" s="6"/>
      <c r="G26" s="6">
        <v>41602</v>
      </c>
    </row>
    <row r="27" spans="1:7">
      <c r="A27" s="4">
        <v>41828</v>
      </c>
      <c r="B27" s="4" t="s">
        <v>8</v>
      </c>
      <c r="C27" s="5" t="s">
        <v>18</v>
      </c>
      <c r="D27" s="5" t="s">
        <v>29</v>
      </c>
      <c r="E27" s="5" t="s">
        <v>40</v>
      </c>
      <c r="F27" s="6"/>
      <c r="G27" s="6">
        <v>165</v>
      </c>
    </row>
    <row r="28" spans="1:7" s="8" customFormat="1">
      <c r="A28" s="4">
        <v>41833</v>
      </c>
      <c r="B28" s="4" t="s">
        <v>7</v>
      </c>
      <c r="C28" s="5" t="s">
        <v>41</v>
      </c>
      <c r="D28" s="5" t="s">
        <v>42</v>
      </c>
      <c r="E28" s="5" t="s">
        <v>43</v>
      </c>
      <c r="F28" s="6">
        <v>42500</v>
      </c>
      <c r="G28" s="6"/>
    </row>
    <row r="29" spans="1:7">
      <c r="A29" s="4">
        <v>41832</v>
      </c>
      <c r="B29" s="4" t="s">
        <v>8</v>
      </c>
      <c r="C29" s="5" t="s">
        <v>18</v>
      </c>
      <c r="D29" s="5" t="s">
        <v>29</v>
      </c>
      <c r="E29" s="5" t="s">
        <v>44</v>
      </c>
      <c r="F29" s="6"/>
      <c r="G29" s="6">
        <v>216</v>
      </c>
    </row>
    <row r="30" spans="1:7">
      <c r="A30" s="4">
        <v>41815</v>
      </c>
      <c r="B30" s="4" t="s">
        <v>7</v>
      </c>
      <c r="C30" s="5" t="s">
        <v>16</v>
      </c>
      <c r="D30" s="5" t="s">
        <v>47</v>
      </c>
      <c r="E30" s="5" t="s">
        <v>47</v>
      </c>
      <c r="F30" s="6">
        <v>4500</v>
      </c>
      <c r="G30" s="6"/>
    </row>
    <row r="31" spans="1:7">
      <c r="A31" s="4">
        <v>41812</v>
      </c>
      <c r="B31" s="4" t="s">
        <v>8</v>
      </c>
      <c r="C31" s="5" t="s">
        <v>18</v>
      </c>
      <c r="D31" s="5" t="s">
        <v>23</v>
      </c>
      <c r="E31" s="5" t="s">
        <v>48</v>
      </c>
      <c r="F31" s="6"/>
      <c r="G31" s="6">
        <v>10000</v>
      </c>
    </row>
    <row r="32" spans="1:7">
      <c r="A32" s="4">
        <v>41833</v>
      </c>
      <c r="B32" s="4" t="s">
        <v>8</v>
      </c>
      <c r="C32" s="5" t="s">
        <v>18</v>
      </c>
      <c r="D32" s="5" t="s">
        <v>29</v>
      </c>
      <c r="E32" s="5" t="s">
        <v>49</v>
      </c>
      <c r="F32" s="6"/>
      <c r="G32" s="6">
        <v>14144</v>
      </c>
    </row>
    <row r="33" spans="1:7">
      <c r="A33" s="4">
        <v>41833</v>
      </c>
      <c r="B33" s="4" t="s">
        <v>8</v>
      </c>
      <c r="C33" s="5" t="s">
        <v>18</v>
      </c>
      <c r="D33" s="5" t="s">
        <v>29</v>
      </c>
      <c r="E33" s="5" t="s">
        <v>50</v>
      </c>
      <c r="F33" s="6"/>
      <c r="G33" s="6">
        <v>2338</v>
      </c>
    </row>
    <row r="34" spans="1:7">
      <c r="A34" s="4">
        <v>41833</v>
      </c>
      <c r="B34" s="4" t="s">
        <v>8</v>
      </c>
      <c r="C34" s="5" t="s">
        <v>18</v>
      </c>
      <c r="D34" s="5" t="s">
        <v>29</v>
      </c>
      <c r="E34" s="5" t="s">
        <v>51</v>
      </c>
      <c r="F34" s="5"/>
      <c r="G34" s="13">
        <v>45470</v>
      </c>
    </row>
    <row r="35" spans="1:7">
      <c r="A35" s="4">
        <v>41864</v>
      </c>
      <c r="B35" s="4" t="s">
        <v>8</v>
      </c>
      <c r="C35" s="5" t="s">
        <v>12</v>
      </c>
      <c r="D35" s="5" t="s">
        <v>52</v>
      </c>
      <c r="E35" s="5" t="s">
        <v>52</v>
      </c>
      <c r="F35" s="6"/>
      <c r="G35" s="6">
        <v>10000</v>
      </c>
    </row>
    <row r="36" spans="1:7">
      <c r="A36" s="4">
        <v>41850</v>
      </c>
      <c r="B36" s="4" t="s">
        <v>7</v>
      </c>
      <c r="C36" s="5" t="s">
        <v>16</v>
      </c>
      <c r="D36" s="5" t="s">
        <v>53</v>
      </c>
      <c r="E36" s="5" t="s">
        <v>53</v>
      </c>
      <c r="F36" s="6">
        <v>7500</v>
      </c>
      <c r="G36" s="13"/>
    </row>
    <row r="37" spans="1:7">
      <c r="A37" s="4">
        <v>41862</v>
      </c>
      <c r="B37" s="4" t="s">
        <v>8</v>
      </c>
      <c r="C37" s="5" t="s">
        <v>18</v>
      </c>
      <c r="D37" s="5" t="s">
        <v>54</v>
      </c>
      <c r="E37" s="5" t="s">
        <v>55</v>
      </c>
      <c r="F37" s="6"/>
      <c r="G37" s="6">
        <v>7800</v>
      </c>
    </row>
    <row r="38" spans="1:7">
      <c r="A38" s="4">
        <v>41877</v>
      </c>
      <c r="B38" s="4" t="s">
        <v>8</v>
      </c>
      <c r="C38" s="14" t="s">
        <v>56</v>
      </c>
      <c r="D38" s="14" t="s">
        <v>57</v>
      </c>
      <c r="E38" s="5" t="s">
        <v>58</v>
      </c>
      <c r="F38" s="6"/>
      <c r="G38" s="6">
        <v>2980</v>
      </c>
    </row>
    <row r="39" spans="1:7">
      <c r="A39" s="4">
        <v>41879</v>
      </c>
      <c r="B39" s="4" t="s">
        <v>7</v>
      </c>
      <c r="C39" s="5" t="s">
        <v>16</v>
      </c>
      <c r="D39" s="5" t="s">
        <v>59</v>
      </c>
      <c r="E39" s="5" t="s">
        <v>59</v>
      </c>
      <c r="F39" s="6">
        <v>7500</v>
      </c>
      <c r="G39" s="6"/>
    </row>
    <row r="40" spans="1:7">
      <c r="A40" s="4">
        <v>41902</v>
      </c>
      <c r="B40" s="4" t="s">
        <v>8</v>
      </c>
      <c r="C40" s="5" t="s">
        <v>12</v>
      </c>
      <c r="D40" s="5" t="s">
        <v>60</v>
      </c>
      <c r="E40" s="5" t="s">
        <v>60</v>
      </c>
      <c r="F40" s="6"/>
      <c r="G40" s="6">
        <v>10000</v>
      </c>
    </row>
    <row r="41" spans="1:7">
      <c r="A41" s="4">
        <v>41904</v>
      </c>
      <c r="B41" s="4" t="s">
        <v>8</v>
      </c>
      <c r="C41" s="5" t="s">
        <v>18</v>
      </c>
      <c r="D41" s="5" t="s">
        <v>54</v>
      </c>
      <c r="E41" s="5" t="s">
        <v>61</v>
      </c>
      <c r="F41" s="13"/>
      <c r="G41" s="13">
        <v>9059</v>
      </c>
    </row>
    <row r="42" spans="1:7">
      <c r="A42" s="4">
        <v>41904</v>
      </c>
      <c r="B42" s="4" t="s">
        <v>8</v>
      </c>
      <c r="C42" s="5" t="s">
        <v>18</v>
      </c>
      <c r="D42" s="5" t="s">
        <v>62</v>
      </c>
      <c r="E42" s="5" t="s">
        <v>61</v>
      </c>
      <c r="F42" s="13"/>
      <c r="G42" s="13">
        <v>9000</v>
      </c>
    </row>
    <row r="43" spans="1:7">
      <c r="A43" s="4">
        <v>41905</v>
      </c>
      <c r="B43" s="4" t="s">
        <v>8</v>
      </c>
      <c r="C43" s="5" t="s">
        <v>18</v>
      </c>
      <c r="D43" s="5" t="s">
        <v>54</v>
      </c>
      <c r="E43" s="5" t="s">
        <v>63</v>
      </c>
      <c r="F43" s="5"/>
      <c r="G43" s="13">
        <v>3038</v>
      </c>
    </row>
    <row r="44" spans="1:7">
      <c r="A44" s="4">
        <v>41909</v>
      </c>
      <c r="B44" s="4" t="s">
        <v>8</v>
      </c>
      <c r="C44" s="5" t="s">
        <v>18</v>
      </c>
      <c r="D44" s="5" t="s">
        <v>54</v>
      </c>
      <c r="E44" s="5" t="s">
        <v>64</v>
      </c>
      <c r="F44" s="5"/>
      <c r="G44" s="13">
        <v>2214</v>
      </c>
    </row>
    <row r="45" spans="1:7">
      <c r="A45" s="4">
        <v>41910</v>
      </c>
      <c r="B45" s="4" t="s">
        <v>8</v>
      </c>
      <c r="C45" s="5" t="s">
        <v>18</v>
      </c>
      <c r="D45" s="5" t="s">
        <v>54</v>
      </c>
      <c r="E45" s="5" t="s">
        <v>65</v>
      </c>
      <c r="F45" s="6"/>
      <c r="G45" s="6">
        <v>37980</v>
      </c>
    </row>
    <row r="46" spans="1:7">
      <c r="A46" s="4">
        <v>41910</v>
      </c>
      <c r="B46" s="4" t="s">
        <v>8</v>
      </c>
      <c r="C46" s="5" t="s">
        <v>18</v>
      </c>
      <c r="D46" s="5" t="s">
        <v>54</v>
      </c>
      <c r="E46" s="5" t="s">
        <v>66</v>
      </c>
      <c r="F46" s="6"/>
      <c r="G46" s="6">
        <v>1292</v>
      </c>
    </row>
    <row r="47" spans="1:7">
      <c r="A47" s="4">
        <v>41910</v>
      </c>
      <c r="B47" s="4" t="s">
        <v>8</v>
      </c>
      <c r="C47" s="5" t="s">
        <v>18</v>
      </c>
      <c r="D47" s="5" t="s">
        <v>54</v>
      </c>
      <c r="E47" s="5" t="s">
        <v>67</v>
      </c>
      <c r="F47" s="6"/>
      <c r="G47" s="6">
        <v>324</v>
      </c>
    </row>
    <row r="48" spans="1:7">
      <c r="A48" s="4">
        <v>41910</v>
      </c>
      <c r="B48" s="4" t="s">
        <v>8</v>
      </c>
      <c r="C48" s="5" t="s">
        <v>18</v>
      </c>
      <c r="D48" s="5" t="s">
        <v>54</v>
      </c>
      <c r="E48" s="5" t="s">
        <v>68</v>
      </c>
      <c r="F48" s="6"/>
      <c r="G48" s="6">
        <v>13068</v>
      </c>
    </row>
    <row r="49" spans="1:7">
      <c r="A49" s="4">
        <v>41910</v>
      </c>
      <c r="B49" s="4" t="s">
        <v>8</v>
      </c>
      <c r="C49" s="5" t="s">
        <v>18</v>
      </c>
      <c r="D49" s="5" t="s">
        <v>54</v>
      </c>
      <c r="E49" s="5" t="s">
        <v>69</v>
      </c>
      <c r="F49" s="6"/>
      <c r="G49" s="6">
        <v>3598</v>
      </c>
    </row>
    <row r="50" spans="1:7">
      <c r="A50" s="4">
        <v>41904</v>
      </c>
      <c r="B50" s="4" t="s">
        <v>8</v>
      </c>
      <c r="C50" s="5" t="s">
        <v>18</v>
      </c>
      <c r="D50" s="5" t="s">
        <v>54</v>
      </c>
      <c r="E50" s="5" t="s">
        <v>70</v>
      </c>
      <c r="F50" s="6"/>
      <c r="G50" s="6">
        <v>11056</v>
      </c>
    </row>
    <row r="51" spans="1:7">
      <c r="A51" s="4">
        <v>41916</v>
      </c>
      <c r="B51" s="4" t="s">
        <v>8</v>
      </c>
      <c r="C51" s="5" t="s">
        <v>18</v>
      </c>
      <c r="D51" s="5" t="s">
        <v>62</v>
      </c>
      <c r="E51" s="5" t="s">
        <v>71</v>
      </c>
      <c r="F51" s="6"/>
      <c r="G51" s="13">
        <v>13874</v>
      </c>
    </row>
    <row r="52" spans="1:7">
      <c r="A52" s="4">
        <v>41916</v>
      </c>
      <c r="B52" s="4" t="s">
        <v>8</v>
      </c>
      <c r="C52" s="5" t="s">
        <v>18</v>
      </c>
      <c r="D52" s="5" t="s">
        <v>62</v>
      </c>
      <c r="E52" s="5" t="s">
        <v>30</v>
      </c>
      <c r="F52" s="6"/>
      <c r="G52" s="6">
        <v>864</v>
      </c>
    </row>
    <row r="53" spans="1:7">
      <c r="A53" s="4">
        <v>41922</v>
      </c>
      <c r="B53" s="4" t="s">
        <v>8</v>
      </c>
      <c r="C53" s="5" t="s">
        <v>18</v>
      </c>
      <c r="D53" s="5" t="s">
        <v>62</v>
      </c>
      <c r="E53" s="5" t="s">
        <v>72</v>
      </c>
      <c r="F53" s="6"/>
      <c r="G53" s="6">
        <v>4265</v>
      </c>
    </row>
    <row r="54" spans="1:7">
      <c r="A54" s="4">
        <v>41923</v>
      </c>
      <c r="B54" s="4" t="s">
        <v>7</v>
      </c>
      <c r="C54" s="5" t="s">
        <v>16</v>
      </c>
      <c r="D54" s="5" t="s">
        <v>73</v>
      </c>
      <c r="E54" s="5" t="s">
        <v>73</v>
      </c>
      <c r="F54" s="5">
        <v>8500</v>
      </c>
      <c r="G54" s="13"/>
    </row>
    <row r="55" spans="1:7">
      <c r="A55" s="4">
        <v>41923</v>
      </c>
      <c r="B55" s="4" t="s">
        <v>8</v>
      </c>
      <c r="C55" s="5" t="s">
        <v>18</v>
      </c>
      <c r="D55" s="5" t="s">
        <v>62</v>
      </c>
      <c r="E55" s="5" t="s">
        <v>74</v>
      </c>
      <c r="F55" s="5"/>
      <c r="G55" s="13">
        <v>4564</v>
      </c>
    </row>
    <row r="56" spans="1:7">
      <c r="A56" s="4">
        <v>41923</v>
      </c>
      <c r="B56" s="4" t="s">
        <v>8</v>
      </c>
      <c r="C56" s="5" t="s">
        <v>18</v>
      </c>
      <c r="D56" s="5" t="s">
        <v>62</v>
      </c>
      <c r="E56" s="5" t="s">
        <v>75</v>
      </c>
      <c r="F56" s="6"/>
      <c r="G56" s="6">
        <v>3845</v>
      </c>
    </row>
    <row r="57" spans="1:7">
      <c r="A57" s="4">
        <v>41923</v>
      </c>
      <c r="B57" s="4" t="s">
        <v>8</v>
      </c>
      <c r="C57" s="5" t="s">
        <v>18</v>
      </c>
      <c r="D57" s="5" t="s">
        <v>62</v>
      </c>
      <c r="E57" s="5" t="s">
        <v>76</v>
      </c>
      <c r="F57" s="6"/>
      <c r="G57" s="6">
        <v>45632</v>
      </c>
    </row>
    <row r="58" spans="1:7">
      <c r="A58" s="4">
        <v>41923</v>
      </c>
      <c r="B58" s="4" t="s">
        <v>8</v>
      </c>
      <c r="C58" s="5" t="s">
        <v>18</v>
      </c>
      <c r="D58" s="5" t="s">
        <v>62</v>
      </c>
      <c r="E58" s="5" t="s">
        <v>77</v>
      </c>
      <c r="F58" s="6"/>
      <c r="G58" s="13">
        <v>4950</v>
      </c>
    </row>
    <row r="59" spans="1:7">
      <c r="A59" s="4">
        <v>41924</v>
      </c>
      <c r="B59" s="4" t="s">
        <v>8</v>
      </c>
      <c r="C59" s="5" t="s">
        <v>18</v>
      </c>
      <c r="D59" s="5" t="s">
        <v>62</v>
      </c>
      <c r="E59" s="5" t="s">
        <v>78</v>
      </c>
      <c r="F59" s="6"/>
      <c r="G59" s="6">
        <v>443</v>
      </c>
    </row>
    <row r="60" spans="1:7">
      <c r="A60" s="15">
        <v>41924</v>
      </c>
      <c r="B60" s="15" t="s">
        <v>8</v>
      </c>
      <c r="C60" s="5" t="s">
        <v>18</v>
      </c>
      <c r="D60" s="5" t="s">
        <v>62</v>
      </c>
      <c r="E60" s="5" t="s">
        <v>78</v>
      </c>
      <c r="F60" s="5"/>
      <c r="G60" s="16">
        <v>1233</v>
      </c>
    </row>
    <row r="61" spans="1:7">
      <c r="A61" s="15">
        <v>41925</v>
      </c>
      <c r="B61" s="15" t="s">
        <v>8</v>
      </c>
      <c r="C61" s="5" t="s">
        <v>18</v>
      </c>
      <c r="D61" s="5" t="s">
        <v>62</v>
      </c>
      <c r="E61" s="5" t="s">
        <v>79</v>
      </c>
      <c r="F61" s="17"/>
      <c r="G61" s="16">
        <v>611</v>
      </c>
    </row>
    <row r="62" spans="1:7">
      <c r="A62" s="15">
        <v>41925</v>
      </c>
      <c r="B62" s="4" t="s">
        <v>7</v>
      </c>
      <c r="C62" s="5" t="s">
        <v>41</v>
      </c>
      <c r="D62" s="5" t="s">
        <v>80</v>
      </c>
      <c r="E62" s="5" t="s">
        <v>81</v>
      </c>
      <c r="F62" s="16">
        <v>17900</v>
      </c>
      <c r="G62" s="16"/>
    </row>
    <row r="63" spans="1:7">
      <c r="A63" s="15">
        <v>41925</v>
      </c>
      <c r="B63" s="15" t="s">
        <v>8</v>
      </c>
      <c r="C63" s="5" t="s">
        <v>18</v>
      </c>
      <c r="D63" s="5" t="s">
        <v>62</v>
      </c>
      <c r="E63" s="5" t="s">
        <v>39</v>
      </c>
      <c r="F63" s="16"/>
      <c r="G63" s="16">
        <v>170</v>
      </c>
    </row>
    <row r="64" spans="1:7">
      <c r="A64" s="15">
        <v>41925</v>
      </c>
      <c r="B64" s="15" t="s">
        <v>8</v>
      </c>
      <c r="C64" s="5" t="s">
        <v>18</v>
      </c>
      <c r="D64" s="5" t="s">
        <v>62</v>
      </c>
      <c r="E64" s="5" t="s">
        <v>40</v>
      </c>
      <c r="F64" s="5"/>
      <c r="G64" s="16">
        <v>170</v>
      </c>
    </row>
    <row r="65" spans="1:7">
      <c r="A65" s="15">
        <v>41925</v>
      </c>
      <c r="B65" s="15" t="s">
        <v>8</v>
      </c>
      <c r="C65" s="5" t="s">
        <v>18</v>
      </c>
      <c r="D65" s="5" t="s">
        <v>62</v>
      </c>
      <c r="E65" s="5" t="s">
        <v>36</v>
      </c>
      <c r="F65" s="16"/>
      <c r="G65" s="16">
        <v>170</v>
      </c>
    </row>
    <row r="66" spans="1:7">
      <c r="A66" s="15">
        <v>41942</v>
      </c>
      <c r="B66" s="4" t="s">
        <v>7</v>
      </c>
      <c r="C66" s="5" t="s">
        <v>16</v>
      </c>
      <c r="D66" s="5" t="s">
        <v>82</v>
      </c>
      <c r="E66" s="5" t="s">
        <v>82</v>
      </c>
      <c r="F66" s="16">
        <v>10000</v>
      </c>
      <c r="G66" s="16"/>
    </row>
    <row r="67" spans="1:7">
      <c r="A67" s="15">
        <v>41948</v>
      </c>
      <c r="B67" s="4" t="s">
        <v>8</v>
      </c>
      <c r="C67" s="5" t="s">
        <v>12</v>
      </c>
      <c r="D67" s="5" t="s">
        <v>83</v>
      </c>
      <c r="E67" s="5" t="s">
        <v>83</v>
      </c>
      <c r="F67" s="16"/>
      <c r="G67" s="16">
        <v>6000</v>
      </c>
    </row>
    <row r="68" spans="1:7">
      <c r="A68" s="15">
        <v>41955</v>
      </c>
      <c r="B68" s="4" t="s">
        <v>8</v>
      </c>
      <c r="C68" s="5" t="s">
        <v>12</v>
      </c>
      <c r="D68" s="5" t="s">
        <v>84</v>
      </c>
      <c r="E68" s="5" t="s">
        <v>84</v>
      </c>
      <c r="F68" s="16"/>
      <c r="G68" s="16">
        <v>10000</v>
      </c>
    </row>
    <row r="69" spans="1:7">
      <c r="A69" s="15">
        <v>41965</v>
      </c>
      <c r="B69" s="4" t="s">
        <v>8</v>
      </c>
      <c r="C69" s="5" t="s">
        <v>18</v>
      </c>
      <c r="D69" s="5" t="s">
        <v>85</v>
      </c>
      <c r="E69" s="5" t="s">
        <v>86</v>
      </c>
      <c r="F69" s="16"/>
      <c r="G69" s="16">
        <v>28252</v>
      </c>
    </row>
    <row r="70" spans="1:7">
      <c r="A70" s="15">
        <v>41970</v>
      </c>
      <c r="B70" s="4" t="s">
        <v>7</v>
      </c>
      <c r="C70" s="5" t="s">
        <v>16</v>
      </c>
      <c r="D70" s="5" t="s">
        <v>87</v>
      </c>
      <c r="E70" s="5" t="s">
        <v>87</v>
      </c>
      <c r="F70" s="16">
        <v>7000</v>
      </c>
      <c r="G70" s="16"/>
    </row>
    <row r="71" spans="1:7">
      <c r="A71" s="15">
        <v>41980</v>
      </c>
      <c r="B71" s="4" t="s">
        <v>8</v>
      </c>
      <c r="C71" s="5" t="s">
        <v>18</v>
      </c>
      <c r="D71" s="5" t="s">
        <v>85</v>
      </c>
      <c r="E71" s="5" t="s">
        <v>88</v>
      </c>
      <c r="F71" s="16"/>
      <c r="G71" s="16">
        <v>9063</v>
      </c>
    </row>
    <row r="72" spans="1:7">
      <c r="A72" s="15">
        <v>41993</v>
      </c>
      <c r="B72" s="4" t="s">
        <v>8</v>
      </c>
      <c r="C72" s="5" t="s">
        <v>9</v>
      </c>
      <c r="D72" s="106" t="s">
        <v>310</v>
      </c>
      <c r="E72" s="106" t="s">
        <v>310</v>
      </c>
      <c r="F72" s="16"/>
      <c r="G72" s="16">
        <v>3000</v>
      </c>
    </row>
    <row r="73" spans="1:7">
      <c r="A73" s="15">
        <v>42002</v>
      </c>
      <c r="B73" s="4" t="s">
        <v>8</v>
      </c>
      <c r="C73" s="5" t="s">
        <v>18</v>
      </c>
      <c r="D73" s="5" t="s">
        <v>85</v>
      </c>
      <c r="E73" s="5" t="s">
        <v>88</v>
      </c>
      <c r="F73" s="16"/>
      <c r="G73" s="16">
        <v>4840</v>
      </c>
    </row>
    <row r="74" spans="1:7">
      <c r="A74" s="15">
        <v>42000</v>
      </c>
      <c r="B74" s="4" t="s">
        <v>8</v>
      </c>
      <c r="C74" s="5" t="s">
        <v>18</v>
      </c>
      <c r="D74" s="5" t="s">
        <v>89</v>
      </c>
      <c r="E74" s="5" t="s">
        <v>90</v>
      </c>
      <c r="F74" s="16"/>
      <c r="G74" s="16">
        <v>12040</v>
      </c>
    </row>
    <row r="75" spans="1:7">
      <c r="A75" s="15">
        <v>42000</v>
      </c>
      <c r="B75" s="4" t="s">
        <v>8</v>
      </c>
      <c r="C75" s="5" t="s">
        <v>18</v>
      </c>
      <c r="D75" s="5" t="s">
        <v>89</v>
      </c>
      <c r="E75" s="5" t="s">
        <v>91</v>
      </c>
      <c r="F75" s="16"/>
      <c r="G75" s="16">
        <v>30000</v>
      </c>
    </row>
    <row r="76" spans="1:7">
      <c r="A76" s="15">
        <v>42000</v>
      </c>
      <c r="B76" s="4" t="s">
        <v>8</v>
      </c>
      <c r="C76" s="5" t="s">
        <v>18</v>
      </c>
      <c r="D76" s="106" t="s">
        <v>315</v>
      </c>
      <c r="E76" s="5" t="s">
        <v>31</v>
      </c>
      <c r="F76" s="16"/>
      <c r="G76" s="16">
        <v>4887</v>
      </c>
    </row>
    <row r="77" spans="1:7">
      <c r="A77" s="15">
        <v>42000</v>
      </c>
      <c r="B77" s="4" t="s">
        <v>8</v>
      </c>
      <c r="C77" s="5" t="s">
        <v>12</v>
      </c>
      <c r="D77" s="106" t="s">
        <v>312</v>
      </c>
      <c r="E77" s="5" t="s">
        <v>93</v>
      </c>
      <c r="F77" s="16"/>
      <c r="G77" s="13">
        <v>38688</v>
      </c>
    </row>
    <row r="78" spans="1:7">
      <c r="A78" s="15">
        <v>42000</v>
      </c>
      <c r="B78" s="4" t="s">
        <v>8</v>
      </c>
      <c r="C78" s="5" t="s">
        <v>18</v>
      </c>
      <c r="D78" s="5" t="s">
        <v>89</v>
      </c>
      <c r="E78" s="5" t="s">
        <v>94</v>
      </c>
      <c r="F78" s="13"/>
      <c r="G78" s="13">
        <v>714</v>
      </c>
    </row>
    <row r="79" spans="1:7">
      <c r="A79" s="15">
        <v>42011</v>
      </c>
      <c r="B79" s="4" t="s">
        <v>8</v>
      </c>
      <c r="C79" s="5" t="s">
        <v>12</v>
      </c>
      <c r="D79" s="106" t="s">
        <v>314</v>
      </c>
      <c r="E79" s="5" t="s">
        <v>255</v>
      </c>
      <c r="F79" s="13"/>
      <c r="G79" s="13">
        <v>35000</v>
      </c>
    </row>
    <row r="80" spans="1:7">
      <c r="A80" s="15">
        <v>42000</v>
      </c>
      <c r="B80" s="4" t="s">
        <v>7</v>
      </c>
      <c r="C80" s="5" t="s">
        <v>16</v>
      </c>
      <c r="D80" s="106" t="s">
        <v>306</v>
      </c>
      <c r="E80" s="106" t="s">
        <v>306</v>
      </c>
      <c r="F80" s="13">
        <v>6500</v>
      </c>
      <c r="G80" s="13"/>
    </row>
    <row r="81" spans="1:7">
      <c r="A81" s="15">
        <v>42000</v>
      </c>
      <c r="B81" s="4" t="s">
        <v>8</v>
      </c>
      <c r="C81" s="5" t="s">
        <v>18</v>
      </c>
      <c r="D81" s="106" t="s">
        <v>315</v>
      </c>
      <c r="E81" s="106" t="s">
        <v>316</v>
      </c>
      <c r="F81" s="13"/>
      <c r="G81" s="13">
        <v>17039</v>
      </c>
    </row>
    <row r="82" spans="1:7">
      <c r="A82" s="15">
        <v>42000</v>
      </c>
      <c r="B82" s="4" t="s">
        <v>8</v>
      </c>
      <c r="C82" s="5" t="s">
        <v>18</v>
      </c>
      <c r="D82" s="106" t="s">
        <v>315</v>
      </c>
      <c r="E82" s="106" t="s">
        <v>317</v>
      </c>
      <c r="F82" s="13"/>
      <c r="G82" s="13">
        <v>4394</v>
      </c>
    </row>
    <row r="83" spans="1:7">
      <c r="A83" s="15">
        <v>42000</v>
      </c>
      <c r="B83" s="4" t="s">
        <v>8</v>
      </c>
      <c r="C83" s="5" t="s">
        <v>18</v>
      </c>
      <c r="D83" s="106" t="s">
        <v>315</v>
      </c>
      <c r="E83" s="106" t="s">
        <v>318</v>
      </c>
      <c r="F83" s="13"/>
      <c r="G83" s="13">
        <v>1392</v>
      </c>
    </row>
    <row r="84" spans="1:7">
      <c r="A84" s="15">
        <v>42000</v>
      </c>
      <c r="B84" s="4" t="s">
        <v>8</v>
      </c>
      <c r="C84" s="5" t="s">
        <v>18</v>
      </c>
      <c r="D84" s="106" t="s">
        <v>315</v>
      </c>
      <c r="E84" s="106" t="s">
        <v>319</v>
      </c>
      <c r="F84" s="13"/>
      <c r="G84" s="13">
        <v>23597</v>
      </c>
    </row>
    <row r="85" spans="1:7">
      <c r="A85" s="15">
        <v>42000</v>
      </c>
      <c r="B85" s="4" t="s">
        <v>8</v>
      </c>
      <c r="C85" s="5" t="s">
        <v>18</v>
      </c>
      <c r="D85" s="5" t="s">
        <v>89</v>
      </c>
      <c r="E85" s="106" t="s">
        <v>307</v>
      </c>
      <c r="F85" s="13"/>
      <c r="G85" s="13">
        <v>2280</v>
      </c>
    </row>
    <row r="86" spans="1:7">
      <c r="A86" s="15">
        <v>42000</v>
      </c>
      <c r="B86" s="4" t="s">
        <v>8</v>
      </c>
      <c r="C86" s="7" t="s">
        <v>25</v>
      </c>
      <c r="D86" s="5" t="s">
        <v>26</v>
      </c>
      <c r="E86" s="106" t="s">
        <v>308</v>
      </c>
      <c r="F86" s="13"/>
      <c r="G86" s="13">
        <v>648</v>
      </c>
    </row>
    <row r="87" spans="1:7">
      <c r="A87" s="15">
        <v>42000</v>
      </c>
      <c r="B87" s="4" t="s">
        <v>8</v>
      </c>
      <c r="C87" s="5" t="s">
        <v>18</v>
      </c>
      <c r="D87" s="106" t="s">
        <v>315</v>
      </c>
      <c r="E87" s="106" t="s">
        <v>320</v>
      </c>
      <c r="F87" s="13"/>
      <c r="G87" s="13">
        <v>15000</v>
      </c>
    </row>
    <row r="88" spans="1:7">
      <c r="A88" s="15">
        <v>42021</v>
      </c>
      <c r="B88" s="4" t="s">
        <v>8</v>
      </c>
      <c r="C88" s="7" t="s">
        <v>25</v>
      </c>
      <c r="D88" s="5" t="s">
        <v>26</v>
      </c>
      <c r="E88" s="106" t="s">
        <v>327</v>
      </c>
      <c r="F88" s="13"/>
      <c r="G88" s="13">
        <v>1485</v>
      </c>
    </row>
    <row r="89" spans="1:7">
      <c r="A89" s="15">
        <v>42032</v>
      </c>
      <c r="B89" s="4" t="s">
        <v>7</v>
      </c>
      <c r="C89" s="5" t="s">
        <v>16</v>
      </c>
      <c r="D89" s="106" t="s">
        <v>322</v>
      </c>
      <c r="E89" s="106" t="s">
        <v>322</v>
      </c>
      <c r="F89" s="13">
        <v>6000</v>
      </c>
      <c r="G89" s="13"/>
    </row>
    <row r="90" spans="1:7">
      <c r="A90" s="15">
        <v>42043</v>
      </c>
      <c r="B90" s="4" t="s">
        <v>8</v>
      </c>
      <c r="C90" s="5" t="s">
        <v>18</v>
      </c>
      <c r="D90" s="106" t="s">
        <v>324</v>
      </c>
      <c r="E90" s="106" t="s">
        <v>325</v>
      </c>
      <c r="F90" s="13"/>
      <c r="G90" s="13">
        <v>90000</v>
      </c>
    </row>
    <row r="91" spans="1:7">
      <c r="A91" s="15">
        <v>42060</v>
      </c>
      <c r="B91" s="4" t="s">
        <v>8</v>
      </c>
      <c r="C91" s="5" t="s">
        <v>269</v>
      </c>
      <c r="D91" s="5" t="s">
        <v>270</v>
      </c>
      <c r="E91" s="106" t="s">
        <v>326</v>
      </c>
      <c r="F91" s="13"/>
      <c r="G91" s="13">
        <v>2880</v>
      </c>
    </row>
    <row r="92" spans="1:7">
      <c r="A92" s="15">
        <v>42040</v>
      </c>
      <c r="B92" s="4" t="s">
        <v>8</v>
      </c>
      <c r="C92" s="7" t="s">
        <v>25</v>
      </c>
      <c r="D92" s="5" t="s">
        <v>26</v>
      </c>
      <c r="E92" s="5" t="s">
        <v>338</v>
      </c>
      <c r="F92" s="13"/>
      <c r="G92" s="13">
        <v>432</v>
      </c>
    </row>
    <row r="93" spans="1:7">
      <c r="A93" s="15">
        <v>42070</v>
      </c>
      <c r="B93" s="4" t="s">
        <v>8</v>
      </c>
      <c r="C93" s="14" t="s">
        <v>56</v>
      </c>
      <c r="D93" s="14" t="s">
        <v>57</v>
      </c>
      <c r="E93" s="5" t="s">
        <v>339</v>
      </c>
      <c r="F93" s="13"/>
      <c r="G93" s="13">
        <v>16872</v>
      </c>
    </row>
    <row r="94" spans="1:7">
      <c r="A94" s="15">
        <v>42075</v>
      </c>
      <c r="B94" s="4" t="s">
        <v>7</v>
      </c>
      <c r="C94" s="5" t="s">
        <v>262</v>
      </c>
      <c r="D94" s="5" t="s">
        <v>341</v>
      </c>
      <c r="E94" s="5" t="s">
        <v>341</v>
      </c>
      <c r="F94" s="13">
        <v>37692</v>
      </c>
      <c r="G94" s="13"/>
    </row>
    <row r="95" spans="1:7">
      <c r="A95" s="15">
        <v>42060</v>
      </c>
      <c r="B95" s="4" t="s">
        <v>7</v>
      </c>
      <c r="C95" s="5" t="s">
        <v>16</v>
      </c>
      <c r="D95" s="106" t="s">
        <v>343</v>
      </c>
      <c r="E95" s="106" t="s">
        <v>343</v>
      </c>
      <c r="F95" s="13">
        <v>5000</v>
      </c>
      <c r="G95" s="13"/>
    </row>
    <row r="96" spans="1:7">
      <c r="A96" s="15">
        <v>42092</v>
      </c>
      <c r="B96" s="4" t="s">
        <v>8</v>
      </c>
      <c r="C96" s="5" t="s">
        <v>269</v>
      </c>
      <c r="D96" s="5" t="s">
        <v>270</v>
      </c>
      <c r="E96" s="5" t="s">
        <v>344</v>
      </c>
      <c r="F96" s="13"/>
      <c r="G96" s="13">
        <v>2184</v>
      </c>
    </row>
    <row r="97" spans="1:7">
      <c r="A97" s="15">
        <v>42092</v>
      </c>
      <c r="B97" s="4" t="s">
        <v>8</v>
      </c>
      <c r="C97" s="5" t="s">
        <v>269</v>
      </c>
      <c r="D97" s="5" t="s">
        <v>270</v>
      </c>
      <c r="E97" s="5" t="s">
        <v>345</v>
      </c>
      <c r="F97" s="13"/>
      <c r="G97" s="13">
        <v>1460</v>
      </c>
    </row>
    <row r="98" spans="1:7">
      <c r="A98" s="15">
        <v>42092</v>
      </c>
      <c r="B98" s="4" t="s">
        <v>8</v>
      </c>
      <c r="C98" s="5" t="s">
        <v>12</v>
      </c>
      <c r="D98" s="5" t="s">
        <v>377</v>
      </c>
      <c r="E98" s="5" t="s">
        <v>274</v>
      </c>
      <c r="F98" s="13"/>
      <c r="G98" s="13">
        <v>2800</v>
      </c>
    </row>
    <row r="99" spans="1:7">
      <c r="A99" s="15">
        <v>42092</v>
      </c>
      <c r="B99" s="4" t="s">
        <v>8</v>
      </c>
      <c r="C99" s="5" t="s">
        <v>12</v>
      </c>
      <c r="D99" s="5" t="s">
        <v>377</v>
      </c>
      <c r="E99" s="5" t="s">
        <v>275</v>
      </c>
      <c r="F99" s="13"/>
      <c r="G99" s="13">
        <v>5000</v>
      </c>
    </row>
    <row r="100" spans="1:7">
      <c r="A100" s="15">
        <v>42087</v>
      </c>
      <c r="B100" s="4" t="s">
        <v>8</v>
      </c>
      <c r="C100" s="7" t="s">
        <v>25</v>
      </c>
      <c r="D100" s="5" t="s">
        <v>26</v>
      </c>
      <c r="E100" s="5" t="s">
        <v>346</v>
      </c>
      <c r="F100" s="13"/>
      <c r="G100" s="13">
        <v>216</v>
      </c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9">
        <v>41787</v>
      </c>
      <c r="B102" s="9" t="s">
        <v>7</v>
      </c>
      <c r="C102" s="10" t="s">
        <v>16</v>
      </c>
      <c r="D102" s="10" t="s">
        <v>348</v>
      </c>
      <c r="E102" s="10" t="s">
        <v>348</v>
      </c>
      <c r="F102" s="10">
        <v>3540</v>
      </c>
      <c r="G102" s="12"/>
    </row>
    <row r="103" spans="1:7">
      <c r="A103" s="9">
        <v>41793</v>
      </c>
      <c r="B103" s="9" t="s">
        <v>8</v>
      </c>
      <c r="C103" s="10" t="s">
        <v>278</v>
      </c>
      <c r="D103" s="10" t="s">
        <v>350</v>
      </c>
      <c r="E103" s="10" t="s">
        <v>350</v>
      </c>
      <c r="F103" s="12"/>
      <c r="G103" s="12">
        <v>7630</v>
      </c>
    </row>
    <row r="104" spans="1:7">
      <c r="A104" s="9">
        <v>41793</v>
      </c>
      <c r="B104" s="9" t="s">
        <v>8</v>
      </c>
      <c r="C104" s="10" t="s">
        <v>280</v>
      </c>
      <c r="D104" s="10" t="s">
        <v>281</v>
      </c>
      <c r="E104" s="10" t="s">
        <v>281</v>
      </c>
      <c r="F104" s="10"/>
      <c r="G104" s="12">
        <v>270</v>
      </c>
    </row>
    <row r="105" spans="1:7">
      <c r="A105" s="9">
        <v>41808</v>
      </c>
      <c r="B105" s="9" t="s">
        <v>7</v>
      </c>
      <c r="C105" s="10" t="s">
        <v>283</v>
      </c>
      <c r="D105" s="10" t="s">
        <v>284</v>
      </c>
      <c r="E105" s="10" t="s">
        <v>285</v>
      </c>
      <c r="F105" s="11">
        <v>130800</v>
      </c>
      <c r="G105" s="11"/>
    </row>
    <row r="106" spans="1:7">
      <c r="A106" s="9">
        <v>41808</v>
      </c>
      <c r="B106" s="9" t="s">
        <v>8</v>
      </c>
      <c r="C106" s="10" t="s">
        <v>286</v>
      </c>
      <c r="D106" s="10" t="s">
        <v>287</v>
      </c>
      <c r="E106" s="10" t="s">
        <v>288</v>
      </c>
      <c r="F106" s="11"/>
      <c r="G106" s="11">
        <v>11990</v>
      </c>
    </row>
    <row r="107" spans="1:7">
      <c r="A107" s="9">
        <v>41808</v>
      </c>
      <c r="B107" s="9" t="s">
        <v>8</v>
      </c>
      <c r="C107" s="10" t="s">
        <v>286</v>
      </c>
      <c r="D107" s="10" t="s">
        <v>289</v>
      </c>
      <c r="E107" s="10" t="s">
        <v>290</v>
      </c>
      <c r="F107" s="11"/>
      <c r="G107" s="11">
        <v>2180</v>
      </c>
    </row>
    <row r="108" spans="1:7">
      <c r="A108" s="9">
        <v>41808</v>
      </c>
      <c r="B108" s="9" t="s">
        <v>8</v>
      </c>
      <c r="C108" s="10" t="s">
        <v>286</v>
      </c>
      <c r="D108" s="10" t="s">
        <v>291</v>
      </c>
      <c r="E108" s="10" t="s">
        <v>292</v>
      </c>
      <c r="F108" s="11"/>
      <c r="G108" s="11">
        <v>6540</v>
      </c>
    </row>
    <row r="109" spans="1:7">
      <c r="A109" s="9">
        <v>41808</v>
      </c>
      <c r="B109" s="9" t="s">
        <v>8</v>
      </c>
      <c r="C109" s="10" t="s">
        <v>286</v>
      </c>
      <c r="D109" s="10" t="s">
        <v>293</v>
      </c>
      <c r="E109" s="10" t="s">
        <v>293</v>
      </c>
      <c r="F109" s="11"/>
      <c r="G109" s="11">
        <v>6540</v>
      </c>
    </row>
    <row r="110" spans="1:7">
      <c r="A110" s="9">
        <v>41808</v>
      </c>
      <c r="B110" s="9" t="s">
        <v>8</v>
      </c>
      <c r="C110" s="10" t="s">
        <v>280</v>
      </c>
      <c r="D110" s="10" t="s">
        <v>281</v>
      </c>
      <c r="E110" s="10" t="s">
        <v>281</v>
      </c>
      <c r="F110" s="11"/>
      <c r="G110" s="12">
        <v>864</v>
      </c>
    </row>
    <row r="111" spans="1:7">
      <c r="A111" s="9">
        <v>41821</v>
      </c>
      <c r="B111" s="9" t="s">
        <v>7</v>
      </c>
      <c r="C111" s="10" t="s">
        <v>45</v>
      </c>
      <c r="D111" s="10" t="s">
        <v>46</v>
      </c>
      <c r="E111" s="10" t="s">
        <v>46</v>
      </c>
      <c r="F111" s="11">
        <v>30000</v>
      </c>
      <c r="G111" s="12"/>
    </row>
    <row r="112" spans="1:7">
      <c r="A112" s="9">
        <v>41842</v>
      </c>
      <c r="B112" s="9" t="s">
        <v>8</v>
      </c>
      <c r="C112" s="10" t="s">
        <v>297</v>
      </c>
      <c r="D112" s="10" t="s">
        <v>298</v>
      </c>
      <c r="E112" s="10" t="s">
        <v>298</v>
      </c>
      <c r="F112" s="10"/>
      <c r="G112" s="12">
        <v>35100</v>
      </c>
    </row>
    <row r="113" spans="1:7">
      <c r="A113" s="9">
        <v>41842</v>
      </c>
      <c r="B113" s="9" t="s">
        <v>8</v>
      </c>
      <c r="C113" s="10" t="s">
        <v>280</v>
      </c>
      <c r="D113" s="10" t="s">
        <v>281</v>
      </c>
      <c r="E113" s="10" t="s">
        <v>281</v>
      </c>
      <c r="F113" s="10"/>
      <c r="G113" s="12">
        <v>216</v>
      </c>
    </row>
    <row r="114" spans="1:7">
      <c r="A114" s="9">
        <v>41862</v>
      </c>
      <c r="B114" s="9" t="s">
        <v>8</v>
      </c>
      <c r="C114" s="10" t="s">
        <v>278</v>
      </c>
      <c r="D114" s="10" t="s">
        <v>350</v>
      </c>
      <c r="E114" s="10" t="s">
        <v>350</v>
      </c>
      <c r="F114" s="11"/>
      <c r="G114" s="11">
        <v>5000</v>
      </c>
    </row>
    <row r="115" spans="1:7">
      <c r="A115" s="9">
        <v>41862</v>
      </c>
      <c r="B115" s="9" t="s">
        <v>8</v>
      </c>
      <c r="C115" s="10" t="s">
        <v>280</v>
      </c>
      <c r="D115" s="10" t="s">
        <v>281</v>
      </c>
      <c r="E115" s="10" t="s">
        <v>281</v>
      </c>
      <c r="F115" s="11"/>
      <c r="G115" s="12">
        <v>270</v>
      </c>
    </row>
    <row r="116" spans="1:7">
      <c r="A116" s="9">
        <v>41869</v>
      </c>
      <c r="B116" s="9" t="s">
        <v>7</v>
      </c>
      <c r="C116" s="10" t="s">
        <v>262</v>
      </c>
      <c r="D116" s="10" t="s">
        <v>299</v>
      </c>
      <c r="E116" s="10" t="s">
        <v>299</v>
      </c>
      <c r="F116" s="11">
        <v>113</v>
      </c>
      <c r="G116" s="11"/>
    </row>
    <row r="117" spans="1:7">
      <c r="A117" s="9">
        <v>41891</v>
      </c>
      <c r="B117" s="9" t="s">
        <v>7</v>
      </c>
      <c r="C117" s="10" t="s">
        <v>294</v>
      </c>
      <c r="D117" s="10" t="s">
        <v>352</v>
      </c>
      <c r="E117" s="10" t="s">
        <v>352</v>
      </c>
      <c r="F117" s="11">
        <v>250000</v>
      </c>
      <c r="G117" s="12"/>
    </row>
    <row r="118" spans="1:7">
      <c r="A118" s="9">
        <v>41891</v>
      </c>
      <c r="B118" s="9" t="s">
        <v>8</v>
      </c>
      <c r="C118" s="10" t="s">
        <v>296</v>
      </c>
      <c r="D118" s="10" t="s">
        <v>352</v>
      </c>
      <c r="E118" s="10" t="s">
        <v>352</v>
      </c>
      <c r="F118" s="11"/>
      <c r="G118" s="11">
        <v>21620</v>
      </c>
    </row>
    <row r="119" spans="1:7">
      <c r="A119" s="9">
        <v>41891</v>
      </c>
      <c r="B119" s="9" t="s">
        <v>8</v>
      </c>
      <c r="C119" s="10" t="s">
        <v>280</v>
      </c>
      <c r="D119" s="10" t="s">
        <v>281</v>
      </c>
      <c r="E119" s="10" t="s">
        <v>281</v>
      </c>
      <c r="F119" s="11"/>
      <c r="G119" s="11">
        <v>540</v>
      </c>
    </row>
    <row r="120" spans="1:7">
      <c r="A120" s="9">
        <v>41892</v>
      </c>
      <c r="B120" s="9" t="s">
        <v>7</v>
      </c>
      <c r="C120" s="10" t="s">
        <v>45</v>
      </c>
      <c r="D120" s="10" t="s">
        <v>354</v>
      </c>
      <c r="E120" s="10" t="s">
        <v>354</v>
      </c>
      <c r="F120" s="10">
        <v>30000</v>
      </c>
      <c r="G120" s="12"/>
    </row>
    <row r="121" spans="1:7">
      <c r="A121" s="9">
        <v>41899</v>
      </c>
      <c r="B121" s="9" t="s">
        <v>7</v>
      </c>
      <c r="C121" s="10" t="s">
        <v>45</v>
      </c>
      <c r="D121" s="10" t="s">
        <v>356</v>
      </c>
      <c r="E121" s="10" t="s">
        <v>356</v>
      </c>
      <c r="F121" s="10">
        <v>30000</v>
      </c>
      <c r="G121" s="12"/>
    </row>
    <row r="122" spans="1:7">
      <c r="A122" s="9">
        <v>41918</v>
      </c>
      <c r="B122" s="9" t="s">
        <v>7</v>
      </c>
      <c r="C122" s="10" t="s">
        <v>45</v>
      </c>
      <c r="D122" s="10" t="s">
        <v>358</v>
      </c>
      <c r="E122" s="10" t="s">
        <v>358</v>
      </c>
      <c r="F122" s="10">
        <v>30000</v>
      </c>
      <c r="G122" s="12"/>
    </row>
    <row r="123" spans="1:7">
      <c r="A123" s="9">
        <v>41970</v>
      </c>
      <c r="B123" s="9" t="s">
        <v>7</v>
      </c>
      <c r="C123" s="10" t="s">
        <v>16</v>
      </c>
      <c r="D123" s="10" t="s">
        <v>360</v>
      </c>
      <c r="E123" s="10" t="s">
        <v>360</v>
      </c>
      <c r="F123" s="11">
        <v>5280</v>
      </c>
      <c r="G123" s="11"/>
    </row>
    <row r="124" spans="1:7">
      <c r="A124" s="9">
        <v>42013</v>
      </c>
      <c r="B124" s="9" t="s">
        <v>7</v>
      </c>
      <c r="C124" s="10" t="s">
        <v>45</v>
      </c>
      <c r="D124" s="10" t="s">
        <v>362</v>
      </c>
      <c r="E124" s="10" t="s">
        <v>362</v>
      </c>
      <c r="F124" s="10">
        <v>60000</v>
      </c>
      <c r="G124" s="12"/>
    </row>
    <row r="125" spans="1:7">
      <c r="A125" s="9">
        <v>42033</v>
      </c>
      <c r="B125" s="9" t="s">
        <v>7</v>
      </c>
      <c r="C125" s="10" t="s">
        <v>294</v>
      </c>
      <c r="D125" s="10" t="s">
        <v>364</v>
      </c>
      <c r="E125" s="10" t="s">
        <v>364</v>
      </c>
      <c r="F125" s="11">
        <v>250000</v>
      </c>
      <c r="G125" s="12"/>
    </row>
    <row r="126" spans="1:7">
      <c r="A126" s="9">
        <v>42033</v>
      </c>
      <c r="B126" s="9" t="s">
        <v>8</v>
      </c>
      <c r="C126" s="10" t="s">
        <v>296</v>
      </c>
      <c r="D126" s="10" t="s">
        <v>364</v>
      </c>
      <c r="E126" s="10" t="s">
        <v>364</v>
      </c>
      <c r="F126" s="11"/>
      <c r="G126" s="11">
        <v>17070</v>
      </c>
    </row>
    <row r="127" spans="1:7">
      <c r="A127" s="9">
        <v>42033</v>
      </c>
      <c r="B127" s="9" t="s">
        <v>8</v>
      </c>
      <c r="C127" s="10" t="s">
        <v>280</v>
      </c>
      <c r="D127" s="10" t="s">
        <v>281</v>
      </c>
      <c r="E127" s="10" t="s">
        <v>281</v>
      </c>
      <c r="F127" s="11"/>
      <c r="G127" s="11">
        <v>540</v>
      </c>
    </row>
    <row r="128" spans="1:7">
      <c r="A128" s="9">
        <v>42058</v>
      </c>
      <c r="B128" s="9" t="s">
        <v>7</v>
      </c>
      <c r="C128" s="10" t="s">
        <v>262</v>
      </c>
      <c r="D128" s="10" t="s">
        <v>299</v>
      </c>
      <c r="E128" s="10" t="s">
        <v>299</v>
      </c>
      <c r="F128" s="10">
        <v>120</v>
      </c>
      <c r="G128" s="12"/>
    </row>
    <row r="129" spans="1:7">
      <c r="A129" s="122">
        <v>42074</v>
      </c>
      <c r="B129" s="122" t="s">
        <v>8</v>
      </c>
      <c r="C129" s="123" t="s">
        <v>56</v>
      </c>
      <c r="D129" s="123" t="s">
        <v>57</v>
      </c>
      <c r="E129" s="124" t="s">
        <v>365</v>
      </c>
      <c r="F129" s="125"/>
      <c r="G129" s="125">
        <v>46640</v>
      </c>
    </row>
    <row r="130" spans="1:7">
      <c r="A130" s="122">
        <v>42074</v>
      </c>
      <c r="B130" s="122" t="s">
        <v>8</v>
      </c>
      <c r="C130" s="123" t="s">
        <v>56</v>
      </c>
      <c r="D130" s="123" t="s">
        <v>57</v>
      </c>
      <c r="E130" s="124" t="s">
        <v>366</v>
      </c>
      <c r="F130" s="125"/>
      <c r="G130" s="125">
        <v>1409</v>
      </c>
    </row>
    <row r="131" spans="1:7">
      <c r="A131" s="122">
        <v>42074</v>
      </c>
      <c r="B131" s="122" t="s">
        <v>8</v>
      </c>
      <c r="C131" s="123" t="s">
        <v>56</v>
      </c>
      <c r="D131" s="123" t="s">
        <v>57</v>
      </c>
      <c r="E131" s="126" t="s">
        <v>367</v>
      </c>
      <c r="F131" s="127"/>
      <c r="G131" s="127">
        <v>27334</v>
      </c>
    </row>
    <row r="132" spans="1:7">
      <c r="A132" s="15"/>
      <c r="B132" s="4" t="s">
        <v>8</v>
      </c>
      <c r="C132" s="5"/>
      <c r="D132" s="5"/>
      <c r="E132" s="5"/>
      <c r="F132" s="13"/>
      <c r="G132" s="13"/>
    </row>
    <row r="133" spans="1:7">
      <c r="A133" s="15"/>
      <c r="B133" s="4" t="s">
        <v>8</v>
      </c>
      <c r="C133" s="5"/>
      <c r="D133" s="5"/>
      <c r="E133" s="5"/>
      <c r="F133" s="13"/>
      <c r="G133" s="13"/>
    </row>
    <row r="134" spans="1:7">
      <c r="A134" s="15"/>
      <c r="B134" s="4" t="s">
        <v>8</v>
      </c>
      <c r="C134" s="5"/>
      <c r="D134" s="5"/>
      <c r="E134" s="5"/>
      <c r="F134" s="13"/>
      <c r="G134" s="13"/>
    </row>
    <row r="135" spans="1:7">
      <c r="A135" s="15"/>
      <c r="B135" s="4" t="s">
        <v>8</v>
      </c>
      <c r="C135" s="5"/>
      <c r="D135" s="5"/>
      <c r="E135" s="5"/>
      <c r="F135" s="13"/>
      <c r="G135" s="13"/>
    </row>
    <row r="136" spans="1:7">
      <c r="F136" s="18">
        <f>SUM(F3:F78)</f>
        <v>116400</v>
      </c>
      <c r="G136" s="18">
        <f>SUM(G3:G79)</f>
        <v>604312</v>
      </c>
    </row>
    <row r="138" spans="1:7">
      <c r="B138" s="19"/>
    </row>
  </sheetData>
  <sheetProtection selectLockedCells="1" selectUnlockedCells="1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view="pageBreakPreview" topLeftCell="A19" workbookViewId="0">
      <selection activeCell="C72" sqref="C72"/>
    </sheetView>
  </sheetViews>
  <sheetFormatPr defaultRowHeight="13.5"/>
  <cols>
    <col min="1" max="1" width="6" customWidth="1"/>
    <col min="2" max="2" width="32.75" customWidth="1"/>
    <col min="3" max="3" width="43.8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95</v>
      </c>
    </row>
    <row r="3" spans="1:5" hidden="1">
      <c r="A3" s="107"/>
      <c r="B3" s="108"/>
      <c r="C3" s="108"/>
      <c r="D3" s="109" t="s">
        <v>96</v>
      </c>
      <c r="E3" s="110"/>
    </row>
    <row r="4" spans="1:5">
      <c r="A4" s="109" t="s">
        <v>3</v>
      </c>
      <c r="B4" s="109" t="s">
        <v>4</v>
      </c>
      <c r="C4" s="109" t="s">
        <v>5</v>
      </c>
      <c r="D4" s="107" t="s">
        <v>97</v>
      </c>
      <c r="E4" s="111" t="s">
        <v>98</v>
      </c>
    </row>
    <row r="5" spans="1:5">
      <c r="A5" s="107" t="s">
        <v>7</v>
      </c>
      <c r="B5" s="107" t="s">
        <v>294</v>
      </c>
      <c r="C5" s="107" t="s">
        <v>351</v>
      </c>
      <c r="D5" s="112">
        <v>250000</v>
      </c>
      <c r="E5" s="113"/>
    </row>
    <row r="6" spans="1:5">
      <c r="A6" s="114"/>
      <c r="B6" s="114"/>
      <c r="C6" s="115" t="s">
        <v>363</v>
      </c>
      <c r="D6" s="116">
        <v>250000</v>
      </c>
      <c r="E6" s="117"/>
    </row>
    <row r="7" spans="1:5">
      <c r="A7" s="114"/>
      <c r="B7" s="107" t="s">
        <v>368</v>
      </c>
      <c r="C7" s="108"/>
      <c r="D7" s="112">
        <v>500000</v>
      </c>
      <c r="E7" s="113"/>
    </row>
    <row r="8" spans="1:5">
      <c r="A8" s="114"/>
      <c r="B8" s="107" t="s">
        <v>283</v>
      </c>
      <c r="C8" s="107" t="s">
        <v>284</v>
      </c>
      <c r="D8" s="112">
        <v>130800</v>
      </c>
      <c r="E8" s="113"/>
    </row>
    <row r="9" spans="1:5">
      <c r="A9" s="114"/>
      <c r="B9" s="107" t="s">
        <v>369</v>
      </c>
      <c r="C9" s="108"/>
      <c r="D9" s="112">
        <v>130800</v>
      </c>
      <c r="E9" s="113"/>
    </row>
    <row r="10" spans="1:5">
      <c r="A10" s="114"/>
      <c r="B10" s="107" t="s">
        <v>41</v>
      </c>
      <c r="C10" s="107" t="s">
        <v>42</v>
      </c>
      <c r="D10" s="112">
        <v>42500</v>
      </c>
      <c r="E10" s="113"/>
    </row>
    <row r="11" spans="1:5">
      <c r="A11" s="114"/>
      <c r="B11" s="114"/>
      <c r="C11" s="115" t="s">
        <v>80</v>
      </c>
      <c r="D11" s="116">
        <v>17900</v>
      </c>
      <c r="E11" s="117"/>
    </row>
    <row r="12" spans="1:5">
      <c r="A12" s="114"/>
      <c r="B12" s="107" t="s">
        <v>328</v>
      </c>
      <c r="C12" s="108"/>
      <c r="D12" s="112">
        <v>60400</v>
      </c>
      <c r="E12" s="113"/>
    </row>
    <row r="13" spans="1:5">
      <c r="A13" s="114"/>
      <c r="B13" s="107" t="s">
        <v>16</v>
      </c>
      <c r="C13" s="107" t="s">
        <v>347</v>
      </c>
      <c r="D13" s="112">
        <v>3540</v>
      </c>
      <c r="E13" s="113"/>
    </row>
    <row r="14" spans="1:5">
      <c r="A14" s="114"/>
      <c r="B14" s="114"/>
      <c r="C14" s="115" t="s">
        <v>359</v>
      </c>
      <c r="D14" s="116">
        <v>5280</v>
      </c>
      <c r="E14" s="117"/>
    </row>
    <row r="15" spans="1:5">
      <c r="A15" s="114"/>
      <c r="B15" s="114"/>
      <c r="C15" s="115" t="s">
        <v>17</v>
      </c>
      <c r="D15" s="116">
        <v>5500</v>
      </c>
      <c r="E15" s="117"/>
    </row>
    <row r="16" spans="1:5">
      <c r="A16" s="114"/>
      <c r="B16" s="114"/>
      <c r="C16" s="115" t="s">
        <v>22</v>
      </c>
      <c r="D16" s="116">
        <v>5500</v>
      </c>
      <c r="E16" s="117"/>
    </row>
    <row r="17" spans="1:5">
      <c r="A17" s="114"/>
      <c r="B17" s="114"/>
      <c r="C17" s="115" t="s">
        <v>47</v>
      </c>
      <c r="D17" s="116">
        <v>4500</v>
      </c>
      <c r="E17" s="117"/>
    </row>
    <row r="18" spans="1:5">
      <c r="A18" s="114"/>
      <c r="B18" s="114"/>
      <c r="C18" s="115" t="s">
        <v>53</v>
      </c>
      <c r="D18" s="116">
        <v>7500</v>
      </c>
      <c r="E18" s="117"/>
    </row>
    <row r="19" spans="1:5">
      <c r="A19" s="114"/>
      <c r="B19" s="114"/>
      <c r="C19" s="115" t="s">
        <v>59</v>
      </c>
      <c r="D19" s="116">
        <v>7500</v>
      </c>
      <c r="E19" s="117"/>
    </row>
    <row r="20" spans="1:5">
      <c r="A20" s="114"/>
      <c r="B20" s="114"/>
      <c r="C20" s="115" t="s">
        <v>73</v>
      </c>
      <c r="D20" s="116">
        <v>8500</v>
      </c>
      <c r="E20" s="117"/>
    </row>
    <row r="21" spans="1:5">
      <c r="A21" s="114"/>
      <c r="B21" s="114"/>
      <c r="C21" s="115" t="s">
        <v>82</v>
      </c>
      <c r="D21" s="116">
        <v>10000</v>
      </c>
      <c r="E21" s="117"/>
    </row>
    <row r="22" spans="1:5">
      <c r="A22" s="114"/>
      <c r="B22" s="114"/>
      <c r="C22" s="115" t="s">
        <v>87</v>
      </c>
      <c r="D22" s="116">
        <v>7000</v>
      </c>
      <c r="E22" s="117"/>
    </row>
    <row r="23" spans="1:5">
      <c r="A23" s="114"/>
      <c r="B23" s="114"/>
      <c r="C23" s="115" t="s">
        <v>305</v>
      </c>
      <c r="D23" s="116">
        <v>6500</v>
      </c>
      <c r="E23" s="117"/>
    </row>
    <row r="24" spans="1:5">
      <c r="A24" s="114"/>
      <c r="B24" s="114"/>
      <c r="C24" s="115" t="s">
        <v>321</v>
      </c>
      <c r="D24" s="116">
        <v>6000</v>
      </c>
      <c r="E24" s="117"/>
    </row>
    <row r="25" spans="1:5">
      <c r="A25" s="114"/>
      <c r="B25" s="114"/>
      <c r="C25" s="115" t="s">
        <v>342</v>
      </c>
      <c r="D25" s="116">
        <v>5000</v>
      </c>
      <c r="E25" s="117"/>
    </row>
    <row r="26" spans="1:5">
      <c r="A26" s="114"/>
      <c r="B26" s="107" t="s">
        <v>329</v>
      </c>
      <c r="C26" s="108"/>
      <c r="D26" s="112">
        <v>82320</v>
      </c>
      <c r="E26" s="113"/>
    </row>
    <row r="27" spans="1:5">
      <c r="A27" s="114"/>
      <c r="B27" s="107" t="s">
        <v>262</v>
      </c>
      <c r="C27" s="107" t="s">
        <v>340</v>
      </c>
      <c r="D27" s="112">
        <v>37692</v>
      </c>
      <c r="E27" s="113"/>
    </row>
    <row r="28" spans="1:5">
      <c r="A28" s="114"/>
      <c r="B28" s="114"/>
      <c r="C28" s="115" t="s">
        <v>299</v>
      </c>
      <c r="D28" s="116">
        <v>233</v>
      </c>
      <c r="E28" s="117"/>
    </row>
    <row r="29" spans="1:5">
      <c r="A29" s="114"/>
      <c r="B29" s="107" t="s">
        <v>370</v>
      </c>
      <c r="C29" s="108"/>
      <c r="D29" s="112">
        <v>37925</v>
      </c>
      <c r="E29" s="113"/>
    </row>
    <row r="30" spans="1:5">
      <c r="A30" s="114"/>
      <c r="B30" s="107" t="s">
        <v>45</v>
      </c>
      <c r="C30" s="107" t="s">
        <v>46</v>
      </c>
      <c r="D30" s="112">
        <v>30000</v>
      </c>
      <c r="E30" s="113"/>
    </row>
    <row r="31" spans="1:5">
      <c r="A31" s="114"/>
      <c r="B31" s="114"/>
      <c r="C31" s="115" t="s">
        <v>353</v>
      </c>
      <c r="D31" s="116">
        <v>30000</v>
      </c>
      <c r="E31" s="117"/>
    </row>
    <row r="32" spans="1:5">
      <c r="A32" s="114"/>
      <c r="B32" s="114"/>
      <c r="C32" s="115" t="s">
        <v>355</v>
      </c>
      <c r="D32" s="116">
        <v>30000</v>
      </c>
      <c r="E32" s="117"/>
    </row>
    <row r="33" spans="1:5">
      <c r="A33" s="114"/>
      <c r="B33" s="114"/>
      <c r="C33" s="115" t="s">
        <v>357</v>
      </c>
      <c r="D33" s="116">
        <v>30000</v>
      </c>
      <c r="E33" s="117"/>
    </row>
    <row r="34" spans="1:5">
      <c r="A34" s="114"/>
      <c r="B34" s="114"/>
      <c r="C34" s="115" t="s">
        <v>361</v>
      </c>
      <c r="D34" s="116">
        <v>60000</v>
      </c>
      <c r="E34" s="117"/>
    </row>
    <row r="35" spans="1:5">
      <c r="A35" s="114"/>
      <c r="B35" s="107" t="s">
        <v>330</v>
      </c>
      <c r="C35" s="108"/>
      <c r="D35" s="112">
        <v>180000</v>
      </c>
      <c r="E35" s="113"/>
    </row>
    <row r="36" spans="1:5">
      <c r="A36" s="107" t="s">
        <v>8</v>
      </c>
      <c r="B36" s="107" t="s">
        <v>286</v>
      </c>
      <c r="C36" s="107" t="s">
        <v>291</v>
      </c>
      <c r="D36" s="112"/>
      <c r="E36" s="113">
        <v>6540</v>
      </c>
    </row>
    <row r="37" spans="1:5">
      <c r="A37" s="114"/>
      <c r="B37" s="114"/>
      <c r="C37" s="115" t="s">
        <v>293</v>
      </c>
      <c r="D37" s="116"/>
      <c r="E37" s="117">
        <v>6540</v>
      </c>
    </row>
    <row r="38" spans="1:5">
      <c r="A38" s="114"/>
      <c r="B38" s="114"/>
      <c r="C38" s="115" t="s">
        <v>287</v>
      </c>
      <c r="D38" s="116"/>
      <c r="E38" s="117">
        <v>11990</v>
      </c>
    </row>
    <row r="39" spans="1:5">
      <c r="A39" s="114"/>
      <c r="B39" s="114"/>
      <c r="C39" s="115" t="s">
        <v>289</v>
      </c>
      <c r="D39" s="116"/>
      <c r="E39" s="117">
        <v>2180</v>
      </c>
    </row>
    <row r="40" spans="1:5">
      <c r="A40" s="114"/>
      <c r="B40" s="107" t="s">
        <v>371</v>
      </c>
      <c r="C40" s="108"/>
      <c r="D40" s="112"/>
      <c r="E40" s="113">
        <v>27250</v>
      </c>
    </row>
    <row r="41" spans="1:5">
      <c r="A41" s="114"/>
      <c r="B41" s="107" t="s">
        <v>32</v>
      </c>
      <c r="C41" s="107" t="s">
        <v>33</v>
      </c>
      <c r="D41" s="112"/>
      <c r="E41" s="113">
        <v>23000</v>
      </c>
    </row>
    <row r="42" spans="1:5">
      <c r="A42" s="114"/>
      <c r="B42" s="107" t="s">
        <v>331</v>
      </c>
      <c r="C42" s="108"/>
      <c r="D42" s="112"/>
      <c r="E42" s="113">
        <v>23000</v>
      </c>
    </row>
    <row r="43" spans="1:5">
      <c r="A43" s="114"/>
      <c r="B43" s="107" t="s">
        <v>278</v>
      </c>
      <c r="C43" s="107" t="s">
        <v>349</v>
      </c>
      <c r="D43" s="112"/>
      <c r="E43" s="113">
        <v>12630</v>
      </c>
    </row>
    <row r="44" spans="1:5">
      <c r="A44" s="114"/>
      <c r="B44" s="107" t="s">
        <v>372</v>
      </c>
      <c r="C44" s="108"/>
      <c r="D44" s="112"/>
      <c r="E44" s="113">
        <v>12630</v>
      </c>
    </row>
    <row r="45" spans="1:5">
      <c r="A45" s="114"/>
      <c r="B45" s="107" t="s">
        <v>18</v>
      </c>
      <c r="C45" s="107" t="s">
        <v>23</v>
      </c>
      <c r="D45" s="112"/>
      <c r="E45" s="113">
        <v>15622</v>
      </c>
    </row>
    <row r="46" spans="1:5">
      <c r="A46" s="114"/>
      <c r="B46" s="114"/>
      <c r="C46" s="115" t="s">
        <v>29</v>
      </c>
      <c r="D46" s="116"/>
      <c r="E46" s="117">
        <v>125053</v>
      </c>
    </row>
    <row r="47" spans="1:5">
      <c r="A47" s="114"/>
      <c r="B47" s="114"/>
      <c r="C47" s="115" t="s">
        <v>54</v>
      </c>
      <c r="D47" s="116"/>
      <c r="E47" s="117">
        <v>89429</v>
      </c>
    </row>
    <row r="48" spans="1:5">
      <c r="A48" s="114"/>
      <c r="B48" s="114"/>
      <c r="C48" s="115" t="s">
        <v>62</v>
      </c>
      <c r="D48" s="116"/>
      <c r="E48" s="117">
        <v>89791</v>
      </c>
    </row>
    <row r="49" spans="1:5">
      <c r="A49" s="114"/>
      <c r="B49" s="114"/>
      <c r="C49" s="115" t="s">
        <v>85</v>
      </c>
      <c r="D49" s="116"/>
      <c r="E49" s="117">
        <v>42155</v>
      </c>
    </row>
    <row r="50" spans="1:5">
      <c r="A50" s="114"/>
      <c r="B50" s="114"/>
      <c r="C50" s="115" t="s">
        <v>89</v>
      </c>
      <c r="D50" s="116"/>
      <c r="E50" s="117">
        <v>45034</v>
      </c>
    </row>
    <row r="51" spans="1:5">
      <c r="A51" s="114"/>
      <c r="B51" s="114"/>
      <c r="C51" s="115" t="s">
        <v>315</v>
      </c>
      <c r="D51" s="116"/>
      <c r="E51" s="117">
        <v>66309</v>
      </c>
    </row>
    <row r="52" spans="1:5">
      <c r="A52" s="114"/>
      <c r="B52" s="114"/>
      <c r="C52" s="115" t="s">
        <v>323</v>
      </c>
      <c r="D52" s="116"/>
      <c r="E52" s="117">
        <v>90000</v>
      </c>
    </row>
    <row r="53" spans="1:5">
      <c r="A53" s="114"/>
      <c r="B53" s="114"/>
      <c r="C53" s="115" t="s">
        <v>19</v>
      </c>
      <c r="D53" s="116"/>
      <c r="E53" s="117">
        <v>1048</v>
      </c>
    </row>
    <row r="54" spans="1:5">
      <c r="A54" s="114"/>
      <c r="B54" s="107" t="s">
        <v>332</v>
      </c>
      <c r="C54" s="108"/>
      <c r="D54" s="112"/>
      <c r="E54" s="113">
        <v>564441</v>
      </c>
    </row>
    <row r="55" spans="1:5">
      <c r="A55" s="114"/>
      <c r="B55" s="107" t="s">
        <v>297</v>
      </c>
      <c r="C55" s="107" t="s">
        <v>298</v>
      </c>
      <c r="D55" s="112"/>
      <c r="E55" s="113">
        <v>35100</v>
      </c>
    </row>
    <row r="56" spans="1:5">
      <c r="A56" s="114"/>
      <c r="B56" s="107" t="s">
        <v>373</v>
      </c>
      <c r="C56" s="108"/>
      <c r="D56" s="112"/>
      <c r="E56" s="113">
        <v>35100</v>
      </c>
    </row>
    <row r="57" spans="1:5">
      <c r="A57" s="114"/>
      <c r="B57" s="107" t="s">
        <v>9</v>
      </c>
      <c r="C57" s="107" t="s">
        <v>10</v>
      </c>
      <c r="D57" s="112"/>
      <c r="E57" s="113">
        <v>1000</v>
      </c>
    </row>
    <row r="58" spans="1:5">
      <c r="A58" s="114"/>
      <c r="B58" s="114"/>
      <c r="C58" s="115" t="s">
        <v>11</v>
      </c>
      <c r="D58" s="116"/>
      <c r="E58" s="117">
        <v>2000</v>
      </c>
    </row>
    <row r="59" spans="1:5">
      <c r="A59" s="114"/>
      <c r="B59" s="114"/>
      <c r="C59" s="115" t="s">
        <v>28</v>
      </c>
      <c r="D59" s="116"/>
      <c r="E59" s="117">
        <v>1000</v>
      </c>
    </row>
    <row r="60" spans="1:5">
      <c r="A60" s="114"/>
      <c r="B60" s="114"/>
      <c r="C60" s="115" t="s">
        <v>309</v>
      </c>
      <c r="D60" s="116"/>
      <c r="E60" s="117">
        <v>3000</v>
      </c>
    </row>
    <row r="61" spans="1:5">
      <c r="A61" s="114"/>
      <c r="B61" s="107" t="s">
        <v>333</v>
      </c>
      <c r="C61" s="108"/>
      <c r="D61" s="112"/>
      <c r="E61" s="113">
        <v>7000</v>
      </c>
    </row>
    <row r="62" spans="1:5">
      <c r="A62" s="114"/>
      <c r="B62" s="107" t="s">
        <v>269</v>
      </c>
      <c r="C62" s="107" t="s">
        <v>270</v>
      </c>
      <c r="D62" s="112"/>
      <c r="E62" s="113">
        <v>6524</v>
      </c>
    </row>
    <row r="63" spans="1:5">
      <c r="A63" s="114"/>
      <c r="B63" s="107" t="s">
        <v>334</v>
      </c>
      <c r="C63" s="108"/>
      <c r="D63" s="112"/>
      <c r="E63" s="113">
        <v>6524</v>
      </c>
    </row>
    <row r="64" spans="1:5">
      <c r="A64" s="114"/>
      <c r="B64" s="107" t="s">
        <v>296</v>
      </c>
      <c r="C64" s="107" t="s">
        <v>351</v>
      </c>
      <c r="D64" s="112"/>
      <c r="E64" s="113">
        <v>21620</v>
      </c>
    </row>
    <row r="65" spans="1:5">
      <c r="A65" s="114"/>
      <c r="B65" s="114"/>
      <c r="C65" s="115" t="s">
        <v>363</v>
      </c>
      <c r="D65" s="116"/>
      <c r="E65" s="117">
        <v>17070</v>
      </c>
    </row>
    <row r="66" spans="1:5">
      <c r="A66" s="114"/>
      <c r="B66" s="107" t="s">
        <v>374</v>
      </c>
      <c r="C66" s="108"/>
      <c r="D66" s="112"/>
      <c r="E66" s="113">
        <v>38690</v>
      </c>
    </row>
    <row r="67" spans="1:5">
      <c r="A67" s="114"/>
      <c r="B67" s="107" t="s">
        <v>56</v>
      </c>
      <c r="C67" s="107" t="s">
        <v>57</v>
      </c>
      <c r="D67" s="112"/>
      <c r="E67" s="113">
        <v>95235</v>
      </c>
    </row>
    <row r="68" spans="1:5">
      <c r="A68" s="114"/>
      <c r="B68" s="107" t="s">
        <v>335</v>
      </c>
      <c r="C68" s="108"/>
      <c r="D68" s="112"/>
      <c r="E68" s="113">
        <v>95235</v>
      </c>
    </row>
    <row r="69" spans="1:5">
      <c r="A69" s="114"/>
      <c r="B69" s="107" t="s">
        <v>25</v>
      </c>
      <c r="C69" s="107" t="s">
        <v>26</v>
      </c>
      <c r="D69" s="112"/>
      <c r="E69" s="113">
        <v>3850</v>
      </c>
    </row>
    <row r="70" spans="1:5">
      <c r="A70" s="114"/>
      <c r="B70" s="107" t="s">
        <v>336</v>
      </c>
      <c r="C70" s="108"/>
      <c r="D70" s="112"/>
      <c r="E70" s="113">
        <v>3850</v>
      </c>
    </row>
    <row r="71" spans="1:5">
      <c r="A71" s="114"/>
      <c r="B71" s="107" t="s">
        <v>12</v>
      </c>
      <c r="C71" s="107" t="s">
        <v>13</v>
      </c>
      <c r="D71" s="112"/>
      <c r="E71" s="113">
        <v>18000</v>
      </c>
    </row>
    <row r="72" spans="1:5">
      <c r="A72" s="114"/>
      <c r="B72" s="114"/>
      <c r="C72" s="115" t="s">
        <v>15</v>
      </c>
      <c r="D72" s="116"/>
      <c r="E72" s="117">
        <v>5000</v>
      </c>
    </row>
    <row r="73" spans="1:5">
      <c r="A73" s="114"/>
      <c r="B73" s="114"/>
      <c r="C73" s="115" t="s">
        <v>21</v>
      </c>
      <c r="D73" s="116"/>
      <c r="E73" s="117">
        <v>26836</v>
      </c>
    </row>
    <row r="74" spans="1:5">
      <c r="A74" s="114"/>
      <c r="B74" s="114"/>
      <c r="C74" s="115" t="s">
        <v>52</v>
      </c>
      <c r="D74" s="116"/>
      <c r="E74" s="117">
        <v>10000</v>
      </c>
    </row>
    <row r="75" spans="1:5">
      <c r="A75" s="114"/>
      <c r="B75" s="114"/>
      <c r="C75" s="115" t="s">
        <v>60</v>
      </c>
      <c r="D75" s="116"/>
      <c r="E75" s="117">
        <v>10000</v>
      </c>
    </row>
    <row r="76" spans="1:5">
      <c r="A76" s="114"/>
      <c r="B76" s="114"/>
      <c r="C76" s="115" t="s">
        <v>83</v>
      </c>
      <c r="D76" s="116"/>
      <c r="E76" s="117">
        <v>6000</v>
      </c>
    </row>
    <row r="77" spans="1:5">
      <c r="A77" s="114"/>
      <c r="B77" s="114"/>
      <c r="C77" s="115" t="s">
        <v>84</v>
      </c>
      <c r="D77" s="116"/>
      <c r="E77" s="117">
        <v>10000</v>
      </c>
    </row>
    <row r="78" spans="1:5">
      <c r="A78" s="114"/>
      <c r="B78" s="114"/>
      <c r="C78" s="115" t="s">
        <v>311</v>
      </c>
      <c r="D78" s="116"/>
      <c r="E78" s="117">
        <v>38688</v>
      </c>
    </row>
    <row r="79" spans="1:5">
      <c r="A79" s="114"/>
      <c r="B79" s="114"/>
      <c r="C79" s="115" t="s">
        <v>313</v>
      </c>
      <c r="D79" s="116"/>
      <c r="E79" s="117">
        <v>35000</v>
      </c>
    </row>
    <row r="80" spans="1:5">
      <c r="A80" s="114"/>
      <c r="B80" s="114"/>
      <c r="C80" s="115" t="s">
        <v>376</v>
      </c>
      <c r="D80" s="116"/>
      <c r="E80" s="117">
        <v>7800</v>
      </c>
    </row>
    <row r="81" spans="1:5">
      <c r="A81" s="114"/>
      <c r="B81" s="107" t="s">
        <v>337</v>
      </c>
      <c r="C81" s="108"/>
      <c r="D81" s="112"/>
      <c r="E81" s="113">
        <v>167324</v>
      </c>
    </row>
    <row r="82" spans="1:5">
      <c r="A82" s="114"/>
      <c r="B82" s="107" t="s">
        <v>280</v>
      </c>
      <c r="C82" s="107" t="s">
        <v>281</v>
      </c>
      <c r="D82" s="112"/>
      <c r="E82" s="113">
        <v>2700</v>
      </c>
    </row>
    <row r="83" spans="1:5">
      <c r="A83" s="114"/>
      <c r="B83" s="107" t="s">
        <v>375</v>
      </c>
      <c r="C83" s="108"/>
      <c r="D83" s="112"/>
      <c r="E83" s="113">
        <v>2700</v>
      </c>
    </row>
    <row r="84" spans="1:5">
      <c r="A84" s="118" t="s">
        <v>304</v>
      </c>
      <c r="B84" s="119"/>
      <c r="C84" s="119"/>
      <c r="D84" s="120">
        <v>991445</v>
      </c>
      <c r="E84" s="121">
        <v>983744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6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4" zoomScaleNormal="98" workbookViewId="0">
      <selection activeCell="E29" sqref="E29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29" t="s">
        <v>99</v>
      </c>
      <c r="B1" s="129"/>
      <c r="C1" s="129"/>
      <c r="D1" s="129"/>
      <c r="E1" s="129"/>
      <c r="F1" s="129"/>
      <c r="G1" s="129"/>
      <c r="H1" s="129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100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101</v>
      </c>
    </row>
    <row r="5" spans="1:8" ht="12.75" customHeight="1">
      <c r="A5" s="130" t="s">
        <v>102</v>
      </c>
      <c r="B5" s="130"/>
      <c r="C5" s="130"/>
      <c r="D5" s="130"/>
      <c r="E5" s="130" t="s">
        <v>103</v>
      </c>
      <c r="F5" s="130"/>
      <c r="G5" s="130"/>
      <c r="H5" s="130"/>
    </row>
    <row r="6" spans="1:8">
      <c r="A6" s="25" t="s">
        <v>104</v>
      </c>
      <c r="B6" s="25" t="s">
        <v>105</v>
      </c>
      <c r="C6" s="25" t="s">
        <v>106</v>
      </c>
      <c r="D6" s="25" t="s">
        <v>107</v>
      </c>
      <c r="E6" s="25" t="s">
        <v>104</v>
      </c>
      <c r="F6" s="25" t="s">
        <v>105</v>
      </c>
      <c r="G6" s="25" t="s">
        <v>106</v>
      </c>
      <c r="H6" s="25" t="s">
        <v>107</v>
      </c>
    </row>
    <row r="7" spans="1:8">
      <c r="A7" s="26" t="s">
        <v>108</v>
      </c>
      <c r="B7" s="27">
        <v>500000</v>
      </c>
      <c r="C7" s="28">
        <f>GETPIVOTDATA("収入の部",'収支表示（集計）'!$A$3,"収支","収入","科目","01.コミュニティ費")</f>
        <v>500000</v>
      </c>
      <c r="D7" s="29"/>
      <c r="E7" s="29" t="s">
        <v>109</v>
      </c>
      <c r="F7" s="28">
        <v>27250</v>
      </c>
      <c r="G7" s="28">
        <f>GETPIVOTDATA("支出の部",'収支表示（集計）'!$A$3,"収支","支出","科目","01.行政分担金")</f>
        <v>27250</v>
      </c>
      <c r="H7" s="30"/>
    </row>
    <row r="8" spans="1:8">
      <c r="A8" s="31" t="s">
        <v>110</v>
      </c>
      <c r="B8" s="32">
        <v>130800</v>
      </c>
      <c r="C8" s="32">
        <f>GETPIVOTDATA("収入の部",'収支表示（集計）'!$A$3,"収支","収入","科目","02.区・文書等配布委託金")</f>
        <v>130800</v>
      </c>
      <c r="D8" s="33"/>
      <c r="E8" s="31" t="s">
        <v>111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112</v>
      </c>
      <c r="B9" s="34">
        <v>50000</v>
      </c>
      <c r="C9" s="32">
        <f>GETPIVOTDATA("収入の部",'収支表示（集計）'!$A$3,"収支","収入","科目","03.行事収入")</f>
        <v>60400</v>
      </c>
      <c r="D9" s="31"/>
      <c r="E9" s="31" t="s">
        <v>113</v>
      </c>
      <c r="F9" s="32">
        <v>15000</v>
      </c>
      <c r="G9" s="32">
        <f>GETPIVOTDATA("支出の部",'収支表示（集計）'!$A$3,"収支","支出","科目","03.防犯協会加入分担金")</f>
        <v>12630</v>
      </c>
      <c r="H9" s="31"/>
    </row>
    <row r="10" spans="1:8">
      <c r="A10" s="31" t="s">
        <v>114</v>
      </c>
      <c r="B10" s="34">
        <v>67000</v>
      </c>
      <c r="C10" s="32">
        <f>SUM(C11:C12)</f>
        <v>120245</v>
      </c>
      <c r="D10" s="33"/>
      <c r="E10" s="31" t="s">
        <v>116</v>
      </c>
      <c r="F10" s="34">
        <v>625100</v>
      </c>
      <c r="G10" s="32">
        <f>SUM(G11:G14)</f>
        <v>613065</v>
      </c>
      <c r="H10" s="31"/>
    </row>
    <row r="11" spans="1:8">
      <c r="A11" s="35" t="s">
        <v>115</v>
      </c>
      <c r="B11" s="36">
        <v>65000</v>
      </c>
      <c r="C11" s="37">
        <f>GETPIVOTDATA("収入の部",'収支表示（集計）'!$A$3,"収支","収入","科目","04.その他収入①アルミ缶回収費")</f>
        <v>82320</v>
      </c>
      <c r="D11" s="35"/>
      <c r="E11" s="35" t="s">
        <v>119</v>
      </c>
      <c r="F11" s="36">
        <v>575000</v>
      </c>
      <c r="G11" s="37">
        <f>GETPIVOTDATA("支出の部",'収支表示（集計）'!$A$3,"収支","支出","科目","05.活動費①行事支出")</f>
        <v>564441</v>
      </c>
      <c r="H11" s="39"/>
    </row>
    <row r="12" spans="1:8">
      <c r="A12" s="35" t="s">
        <v>117</v>
      </c>
      <c r="B12" s="37">
        <v>2000</v>
      </c>
      <c r="C12" s="37">
        <f>GETPIVOTDATA("収入の部",'収支表示（集計）'!$A$3,"収支","収入","科目","04.その他収入②その他")</f>
        <v>37925</v>
      </c>
      <c r="D12" s="38" t="s">
        <v>118</v>
      </c>
      <c r="E12" s="35" t="s">
        <v>121</v>
      </c>
      <c r="F12" s="37">
        <v>35100</v>
      </c>
      <c r="G12" s="37">
        <f>GETPIVOTDATA("支出の部",'収支表示（集計）'!$A$3,"収支","支出","科目","05.活動費②自治会保険料")</f>
        <v>35100</v>
      </c>
      <c r="H12" s="39"/>
    </row>
    <row r="13" spans="1:8">
      <c r="A13" s="40" t="s">
        <v>120</v>
      </c>
      <c r="B13" s="37">
        <v>150000</v>
      </c>
      <c r="C13" s="32">
        <f>GETPIVOTDATA("収入の部",'収支表示（集計）'!$A$3,"収支","収入","科目","05.寄付金")</f>
        <v>180000</v>
      </c>
      <c r="D13" s="40"/>
      <c r="E13" s="35" t="s">
        <v>122</v>
      </c>
      <c r="F13" s="37">
        <v>5000</v>
      </c>
      <c r="G13" s="37">
        <f>GETPIVOTDATA("支出の部",'収支表示（集計）'!$A$3,"収支","支出","科目","05.活動費③募金支出")</f>
        <v>7000</v>
      </c>
      <c r="H13" s="39"/>
    </row>
    <row r="14" spans="1:8">
      <c r="A14" s="40"/>
      <c r="B14" s="41"/>
      <c r="C14" s="41"/>
      <c r="D14" s="40"/>
      <c r="E14" s="35" t="s">
        <v>123</v>
      </c>
      <c r="F14" s="37">
        <v>10000</v>
      </c>
      <c r="G14" s="37">
        <f>GETPIVOTDATA("支出の部",'収支表示（集計）'!$A$3,"収支","支出","科目","05.活動費④その他")</f>
        <v>6524</v>
      </c>
      <c r="H14" s="39"/>
    </row>
    <row r="15" spans="1:8">
      <c r="A15" s="40"/>
      <c r="B15" s="41"/>
      <c r="C15" s="41"/>
      <c r="D15" s="40"/>
      <c r="E15" s="31" t="s">
        <v>124</v>
      </c>
      <c r="F15" s="32">
        <v>40000</v>
      </c>
      <c r="G15" s="32">
        <f>GETPIVOTDATA("支出の部",'収支表示（集計）'!$A$3,"収支","支出","科目","06.印刷関係費")</f>
        <v>38690</v>
      </c>
      <c r="H15" s="33"/>
    </row>
    <row r="16" spans="1:8">
      <c r="A16" s="40"/>
      <c r="B16" s="41"/>
      <c r="C16" s="41"/>
      <c r="D16" s="40"/>
      <c r="E16" s="31" t="s">
        <v>125</v>
      </c>
      <c r="F16" s="32">
        <v>50000</v>
      </c>
      <c r="G16" s="32">
        <f>GETPIVOTDATA("支出の部",'収支表示（集計）'!$A$3,"収支","支出","科目","07.備品費")</f>
        <v>95235</v>
      </c>
      <c r="H16" s="33"/>
    </row>
    <row r="17" spans="1:8">
      <c r="A17" s="40"/>
      <c r="B17" s="41"/>
      <c r="C17" s="41"/>
      <c r="D17" s="40"/>
      <c r="E17" s="31" t="s">
        <v>126</v>
      </c>
      <c r="F17" s="32">
        <v>10000</v>
      </c>
      <c r="G17" s="32">
        <f>GETPIVOTDATA("支出の部",'収支表示（集計）'!$A$3,"収支","支出","科目","08.消耗品費")</f>
        <v>3850</v>
      </c>
      <c r="H17" s="33"/>
    </row>
    <row r="18" spans="1:8">
      <c r="A18" s="40"/>
      <c r="B18" s="41"/>
      <c r="C18" s="41"/>
      <c r="D18" s="40"/>
      <c r="E18" s="31" t="s">
        <v>127</v>
      </c>
      <c r="F18" s="32">
        <v>150000</v>
      </c>
      <c r="G18" s="32">
        <f>GETPIVOTDATA("支出の部",'収支表示（集計）'!$A$3,"収支","支出","科目","09.渉外費")</f>
        <v>167324</v>
      </c>
      <c r="H18" s="40"/>
    </row>
    <row r="19" spans="1:8">
      <c r="A19" s="40"/>
      <c r="B19" s="41"/>
      <c r="C19" s="41"/>
      <c r="D19" s="40"/>
      <c r="E19" s="31" t="s">
        <v>128</v>
      </c>
      <c r="F19" s="32">
        <v>5000</v>
      </c>
      <c r="G19" s="32">
        <f>GETPIVOTDATA("支出の部",'収支表示（集計）'!$A$3,"収支","支出","科目","10.銀行手数料")</f>
        <v>2700</v>
      </c>
      <c r="H19" s="40"/>
    </row>
    <row r="20" spans="1:8">
      <c r="A20" s="40"/>
      <c r="B20" s="41"/>
      <c r="C20" s="41"/>
      <c r="D20" s="40"/>
      <c r="E20" s="31" t="s">
        <v>129</v>
      </c>
      <c r="F20" s="32">
        <v>30000</v>
      </c>
      <c r="G20" s="32">
        <v>0</v>
      </c>
      <c r="H20" s="40"/>
    </row>
    <row r="21" spans="1:8">
      <c r="A21" s="42" t="s">
        <v>130</v>
      </c>
      <c r="B21" s="43">
        <v>897800</v>
      </c>
      <c r="C21" s="44">
        <f>SUM(C7:C10)+C13</f>
        <v>991445</v>
      </c>
      <c r="D21" s="45"/>
      <c r="E21" s="42" t="s">
        <v>131</v>
      </c>
      <c r="F21" s="43">
        <f>SUM(F7:F10)+SUM(F15:F20)</f>
        <v>975350</v>
      </c>
      <c r="G21" s="44">
        <f>SUM(G7:G10)+SUM(G15:G20)</f>
        <v>983744</v>
      </c>
      <c r="H21" s="45"/>
    </row>
    <row r="22" spans="1:8">
      <c r="A22" s="42" t="s">
        <v>132</v>
      </c>
      <c r="B22" s="46">
        <v>1554271</v>
      </c>
      <c r="C22" s="47">
        <f>B22</f>
        <v>1554271</v>
      </c>
      <c r="D22" s="45"/>
      <c r="E22" s="42" t="s">
        <v>133</v>
      </c>
      <c r="F22" s="43">
        <v>1476721</v>
      </c>
      <c r="G22" s="44">
        <f>G23-G21</f>
        <v>1561972</v>
      </c>
      <c r="H22" s="45"/>
    </row>
    <row r="23" spans="1:8">
      <c r="A23" s="42" t="s">
        <v>134</v>
      </c>
      <c r="B23" s="44">
        <f>SUM(B21:B22)</f>
        <v>2452071</v>
      </c>
      <c r="C23" s="44">
        <f>SUM(C21:C22)</f>
        <v>2545716</v>
      </c>
      <c r="D23" s="45"/>
      <c r="E23" s="42" t="s">
        <v>135</v>
      </c>
      <c r="F23" s="43">
        <f>SUM(F21:F22)</f>
        <v>2452071</v>
      </c>
      <c r="G23" s="44">
        <f>C23</f>
        <v>2545716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136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137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138</v>
      </c>
      <c r="E28" s="49"/>
      <c r="F28" s="50"/>
      <c r="G28" s="50"/>
      <c r="H28" s="50"/>
    </row>
    <row r="29" spans="1:8" s="51" customFormat="1" ht="16.5" customHeight="1">
      <c r="A29" s="52" t="s">
        <v>139</v>
      </c>
      <c r="B29" s="49"/>
      <c r="C29" s="49"/>
      <c r="D29" s="49" t="s">
        <v>140</v>
      </c>
      <c r="E29" s="49" t="s">
        <v>141</v>
      </c>
      <c r="F29" s="50"/>
      <c r="G29" s="50"/>
      <c r="H29" s="50"/>
    </row>
    <row r="30" spans="1:8" s="51" customFormat="1" ht="16.5" customHeight="1">
      <c r="A30" s="48" t="str">
        <f>A25</f>
        <v>２０１５年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142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143</v>
      </c>
      <c r="B33" s="49"/>
      <c r="C33" s="49"/>
      <c r="D33" s="49" t="s">
        <v>144</v>
      </c>
      <c r="E33" s="49" t="s">
        <v>145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view="pageBreakPreview" topLeftCell="A13" zoomScaleNormal="80" workbookViewId="0">
      <selection activeCell="H16" sqref="H16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29" t="s">
        <v>146</v>
      </c>
      <c r="B1" s="129"/>
      <c r="C1" s="129"/>
      <c r="D1" s="129"/>
      <c r="E1" s="129"/>
      <c r="F1" s="129"/>
      <c r="G1" s="129"/>
      <c r="H1" s="129"/>
    </row>
    <row r="2" spans="1:8">
      <c r="A2" s="55" t="s">
        <v>147</v>
      </c>
      <c r="B2" s="56"/>
      <c r="C2" s="56"/>
      <c r="D2" s="56"/>
      <c r="E2" s="56"/>
      <c r="F2" s="56"/>
      <c r="G2" s="56"/>
      <c r="H2" s="57" t="s">
        <v>101</v>
      </c>
    </row>
    <row r="3" spans="1:8" ht="12.75" customHeight="1">
      <c r="A3" s="131" t="s">
        <v>148</v>
      </c>
      <c r="B3" s="131"/>
      <c r="C3" s="131"/>
      <c r="D3" s="131"/>
      <c r="E3" s="131" t="s">
        <v>149</v>
      </c>
      <c r="F3" s="131"/>
      <c r="G3" s="131"/>
      <c r="H3" s="131"/>
    </row>
    <row r="4" spans="1:8">
      <c r="A4" s="42" t="s">
        <v>150</v>
      </c>
      <c r="B4" s="42" t="s">
        <v>151</v>
      </c>
      <c r="C4" s="42" t="s">
        <v>152</v>
      </c>
      <c r="D4" s="42" t="s">
        <v>153</v>
      </c>
      <c r="E4" s="42" t="s">
        <v>154</v>
      </c>
      <c r="F4" s="42" t="s">
        <v>151</v>
      </c>
      <c r="G4" s="42" t="s">
        <v>152</v>
      </c>
      <c r="H4" s="42" t="s">
        <v>153</v>
      </c>
    </row>
    <row r="5" spans="1:8">
      <c r="A5" s="26" t="s">
        <v>108</v>
      </c>
      <c r="B5" s="28">
        <f>今期決算書案!C7</f>
        <v>500000</v>
      </c>
      <c r="C5" s="58">
        <v>500000</v>
      </c>
      <c r="D5" s="29" t="s">
        <v>155</v>
      </c>
      <c r="E5" s="29" t="s">
        <v>109</v>
      </c>
      <c r="F5" s="28">
        <f>今期決算書案!G7</f>
        <v>27250</v>
      </c>
      <c r="G5" s="28">
        <v>27250</v>
      </c>
      <c r="H5" s="29"/>
    </row>
    <row r="6" spans="1:8">
      <c r="A6" s="31" t="s">
        <v>110</v>
      </c>
      <c r="B6" s="32">
        <f>今期決算書案!C8</f>
        <v>130800</v>
      </c>
      <c r="C6" s="59">
        <v>130800</v>
      </c>
      <c r="D6" s="31"/>
      <c r="E6" s="31" t="s">
        <v>111</v>
      </c>
      <c r="F6" s="32">
        <f>今期決算書案!G8</f>
        <v>23000</v>
      </c>
      <c r="G6" s="32">
        <v>23000</v>
      </c>
      <c r="H6" s="31"/>
    </row>
    <row r="7" spans="1:8">
      <c r="A7" s="31" t="s">
        <v>112</v>
      </c>
      <c r="B7" s="32">
        <f>今期決算書案!C9</f>
        <v>60400</v>
      </c>
      <c r="C7" s="59">
        <v>60000</v>
      </c>
      <c r="D7" s="31"/>
      <c r="E7" s="31" t="s">
        <v>113</v>
      </c>
      <c r="F7" s="32">
        <f>今期決算書案!G9</f>
        <v>12630</v>
      </c>
      <c r="G7" s="32">
        <v>15000</v>
      </c>
      <c r="H7" s="31"/>
    </row>
    <row r="8" spans="1:8">
      <c r="A8" s="31" t="s">
        <v>114</v>
      </c>
      <c r="B8" s="32">
        <f>今期決算書案!C10</f>
        <v>120245</v>
      </c>
      <c r="C8" s="32">
        <f>C9+C10</f>
        <v>85000</v>
      </c>
      <c r="D8" s="31"/>
      <c r="E8" s="31" t="s">
        <v>116</v>
      </c>
      <c r="F8" s="32">
        <f>今期決算書案!G10</f>
        <v>613065</v>
      </c>
      <c r="G8" s="32">
        <f>SUM(G9:G12)</f>
        <v>642100</v>
      </c>
      <c r="H8" s="31"/>
    </row>
    <row r="9" spans="1:8">
      <c r="A9" s="35" t="s">
        <v>115</v>
      </c>
      <c r="B9" s="60">
        <f>今期決算書案!C11</f>
        <v>82320</v>
      </c>
      <c r="C9" s="36">
        <v>83000</v>
      </c>
      <c r="D9" s="35" t="s">
        <v>156</v>
      </c>
      <c r="E9" s="35" t="s">
        <v>119</v>
      </c>
      <c r="F9" s="60">
        <f>今期決算書案!G11</f>
        <v>564441</v>
      </c>
      <c r="G9" s="36">
        <f>'【行事予算案（入力）】）'!J12</f>
        <v>590000</v>
      </c>
      <c r="H9" s="35" t="s">
        <v>157</v>
      </c>
    </row>
    <row r="10" spans="1:8">
      <c r="A10" s="35" t="s">
        <v>117</v>
      </c>
      <c r="B10" s="60">
        <f>今期決算書案!C12</f>
        <v>37925</v>
      </c>
      <c r="C10" s="60">
        <v>2000</v>
      </c>
      <c r="D10" s="35" t="s">
        <v>158</v>
      </c>
      <c r="E10" s="35" t="s">
        <v>121</v>
      </c>
      <c r="F10" s="60">
        <f>今期決算書案!G12</f>
        <v>35100</v>
      </c>
      <c r="G10" s="60">
        <v>35100</v>
      </c>
      <c r="H10" s="35"/>
    </row>
    <row r="11" spans="1:8">
      <c r="A11" s="40" t="s">
        <v>120</v>
      </c>
      <c r="B11" s="61">
        <f>今期決算書案!C13</f>
        <v>180000</v>
      </c>
      <c r="C11" s="61">
        <v>150000</v>
      </c>
      <c r="D11" s="62" t="s">
        <v>159</v>
      </c>
      <c r="E11" s="35" t="s">
        <v>122</v>
      </c>
      <c r="F11" s="60">
        <f>今期決算書案!G13</f>
        <v>7000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123</v>
      </c>
      <c r="F12" s="60">
        <f>今期決算書案!G14</f>
        <v>6524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124</v>
      </c>
      <c r="F13" s="32">
        <f>今期決算書案!G15</f>
        <v>38690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125</v>
      </c>
      <c r="F14" s="32">
        <f>今期決算書案!G16</f>
        <v>95235</v>
      </c>
      <c r="G14" s="32">
        <v>150000</v>
      </c>
      <c r="H14" s="63" t="s">
        <v>379</v>
      </c>
    </row>
    <row r="15" spans="1:8">
      <c r="A15" s="63"/>
      <c r="B15" s="32"/>
      <c r="C15" s="64"/>
      <c r="D15" s="63"/>
      <c r="E15" s="31" t="s">
        <v>126</v>
      </c>
      <c r="F15" s="32">
        <f>今期決算書案!G17</f>
        <v>3850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127</v>
      </c>
      <c r="F16" s="32">
        <f>今期決算書案!G18</f>
        <v>167324</v>
      </c>
      <c r="G16" s="32">
        <v>170000</v>
      </c>
      <c r="H16" s="63" t="s">
        <v>380</v>
      </c>
    </row>
    <row r="17" spans="1:12">
      <c r="A17" s="63"/>
      <c r="B17" s="32"/>
      <c r="C17" s="64"/>
      <c r="D17" s="63"/>
      <c r="E17" s="31" t="s">
        <v>128</v>
      </c>
      <c r="F17" s="32">
        <f>今期決算書案!G19</f>
        <v>2700</v>
      </c>
      <c r="G17" s="32">
        <v>3000</v>
      </c>
      <c r="H17" s="63"/>
    </row>
    <row r="18" spans="1:12">
      <c r="A18" s="63"/>
      <c r="B18" s="32"/>
      <c r="C18" s="64"/>
      <c r="D18" s="63"/>
      <c r="E18" s="31" t="s">
        <v>129</v>
      </c>
      <c r="F18" s="32">
        <f>今期決算書案!G20</f>
        <v>0</v>
      </c>
      <c r="G18" s="32">
        <v>30000</v>
      </c>
      <c r="H18" s="63"/>
    </row>
    <row r="19" spans="1:12">
      <c r="A19" s="42" t="s">
        <v>130</v>
      </c>
      <c r="B19" s="44">
        <f>今期決算書案!C21</f>
        <v>991445</v>
      </c>
      <c r="C19" s="44">
        <f>SUM(C5:C8)+C11</f>
        <v>925800</v>
      </c>
      <c r="D19" s="42"/>
      <c r="E19" s="42" t="s">
        <v>131</v>
      </c>
      <c r="F19" s="44">
        <f>今期決算書案!G21</f>
        <v>983744</v>
      </c>
      <c r="G19" s="43">
        <f>SUM(G5:G8)+SUM(G13:G18)</f>
        <v>1110350</v>
      </c>
      <c r="H19" s="42"/>
    </row>
    <row r="20" spans="1:12">
      <c r="A20" s="42" t="s">
        <v>132</v>
      </c>
      <c r="B20" s="44">
        <f>今期決算書案!C22</f>
        <v>1554271</v>
      </c>
      <c r="C20" s="44">
        <f>今期決算書案!G22</f>
        <v>1561972</v>
      </c>
      <c r="D20" s="42"/>
      <c r="E20" s="42" t="s">
        <v>133</v>
      </c>
      <c r="F20" s="44">
        <f>今期決算書案!G22</f>
        <v>1561972</v>
      </c>
      <c r="G20" s="44">
        <f>G21-G19</f>
        <v>1377422</v>
      </c>
      <c r="H20" s="42"/>
    </row>
    <row r="21" spans="1:12">
      <c r="A21" s="42" t="s">
        <v>134</v>
      </c>
      <c r="B21" s="44">
        <f>今期決算書案!C23</f>
        <v>2545716</v>
      </c>
      <c r="C21" s="44">
        <f>SUM(C19:C20)</f>
        <v>2487772</v>
      </c>
      <c r="D21" s="42"/>
      <c r="E21" s="42" t="s">
        <v>135</v>
      </c>
      <c r="F21" s="44">
        <f>今期決算書案!G23</f>
        <v>2545716</v>
      </c>
      <c r="G21" s="44">
        <f>C21</f>
        <v>2487772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3"/>
  <sheetViews>
    <sheetView view="pageBreakPreview" workbookViewId="0">
      <selection sqref="A1:H1"/>
    </sheetView>
  </sheetViews>
  <sheetFormatPr defaultRowHeight="13.5"/>
  <cols>
    <col min="1" max="1" width="4.625" customWidth="1"/>
    <col min="2" max="2" width="9.75" customWidth="1"/>
    <col min="3" max="3" width="20.25" customWidth="1"/>
    <col min="4" max="4" width="9.5" customWidth="1"/>
    <col min="5" max="5" width="4.375" customWidth="1"/>
    <col min="6" max="6" width="6.625" customWidth="1"/>
    <col min="7" max="7" width="4.625" customWidth="1"/>
    <col min="8" max="8" width="9.75" customWidth="1"/>
    <col min="9" max="9" width="30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>
      <c r="A2" s="56"/>
      <c r="B2" s="56"/>
      <c r="C2" s="56"/>
      <c r="D2" s="132"/>
      <c r="E2" s="132"/>
      <c r="F2" s="56"/>
      <c r="G2" s="56"/>
      <c r="H2" s="56"/>
      <c r="I2" s="56"/>
      <c r="J2" s="132" t="s">
        <v>160</v>
      </c>
      <c r="K2" s="132"/>
      <c r="L2" s="132" t="s">
        <v>161</v>
      </c>
      <c r="M2" s="132"/>
      <c r="N2" s="132" t="s">
        <v>162</v>
      </c>
      <c r="O2" s="132"/>
    </row>
    <row r="3" spans="1:15">
      <c r="A3" s="56" t="s">
        <v>155</v>
      </c>
      <c r="B3" s="56" t="s">
        <v>163</v>
      </c>
      <c r="C3" s="56"/>
      <c r="D3" s="69">
        <v>500000</v>
      </c>
      <c r="E3" s="69" t="s">
        <v>164</v>
      </c>
      <c r="F3" s="56"/>
      <c r="G3" s="56" t="s">
        <v>157</v>
      </c>
      <c r="H3" s="56" t="s">
        <v>165</v>
      </c>
      <c r="I3" s="56" t="s">
        <v>166</v>
      </c>
      <c r="J3" s="69">
        <v>15000</v>
      </c>
      <c r="K3" s="69" t="s">
        <v>167</v>
      </c>
      <c r="L3" s="70">
        <v>15622</v>
      </c>
      <c r="M3" s="69" t="s">
        <v>168</v>
      </c>
      <c r="N3" s="69">
        <v>15000</v>
      </c>
      <c r="O3" s="69" t="s">
        <v>169</v>
      </c>
    </row>
    <row r="4" spans="1:15">
      <c r="A4" s="71"/>
      <c r="B4" s="56"/>
      <c r="C4" s="56"/>
      <c r="D4" s="69"/>
      <c r="E4" s="69"/>
      <c r="F4" s="56"/>
      <c r="G4" s="71"/>
      <c r="H4" s="56"/>
      <c r="I4" s="56" t="s">
        <v>170</v>
      </c>
      <c r="J4" s="69">
        <v>130000</v>
      </c>
      <c r="K4" s="69" t="s">
        <v>167</v>
      </c>
      <c r="L4" s="70">
        <v>125053</v>
      </c>
      <c r="M4" s="69" t="s">
        <v>168</v>
      </c>
      <c r="N4" s="69">
        <v>130000</v>
      </c>
      <c r="O4" s="69" t="s">
        <v>169</v>
      </c>
    </row>
    <row r="5" spans="1:15">
      <c r="A5" s="56" t="s">
        <v>156</v>
      </c>
      <c r="B5" s="56" t="s">
        <v>171</v>
      </c>
      <c r="C5" s="128" t="s">
        <v>378</v>
      </c>
      <c r="D5" s="69">
        <v>78000</v>
      </c>
      <c r="E5" s="69" t="s">
        <v>164</v>
      </c>
      <c r="F5" s="56"/>
      <c r="G5" s="71"/>
      <c r="H5" s="56"/>
      <c r="I5" s="56" t="s">
        <v>172</v>
      </c>
      <c r="J5" s="69">
        <v>90000</v>
      </c>
      <c r="K5" s="69" t="s">
        <v>167</v>
      </c>
      <c r="L5" s="70">
        <v>89429</v>
      </c>
      <c r="M5" s="69" t="s">
        <v>168</v>
      </c>
      <c r="N5" s="69">
        <v>70000</v>
      </c>
      <c r="O5" s="69" t="s">
        <v>169</v>
      </c>
    </row>
    <row r="6" spans="1:15">
      <c r="A6" s="71"/>
      <c r="B6" s="72" t="s">
        <v>173</v>
      </c>
      <c r="C6" s="72"/>
      <c r="D6" s="73">
        <v>5000</v>
      </c>
      <c r="E6" s="73" t="s">
        <v>164</v>
      </c>
      <c r="F6" s="56"/>
      <c r="G6" s="71"/>
      <c r="H6" s="56"/>
      <c r="I6" s="56" t="s">
        <v>174</v>
      </c>
      <c r="J6" s="69">
        <v>90000</v>
      </c>
      <c r="K6" s="69" t="s">
        <v>167</v>
      </c>
      <c r="L6" s="70">
        <v>89791</v>
      </c>
      <c r="M6" s="69" t="s">
        <v>168</v>
      </c>
      <c r="N6" s="69">
        <v>70000</v>
      </c>
      <c r="O6" s="69" t="s">
        <v>169</v>
      </c>
    </row>
    <row r="7" spans="1:15">
      <c r="A7" s="71"/>
      <c r="B7" s="56" t="s">
        <v>175</v>
      </c>
      <c r="C7" s="57"/>
      <c r="D7" s="69">
        <f>SUM(D5:D6)</f>
        <v>83000</v>
      </c>
      <c r="E7" s="69" t="s">
        <v>164</v>
      </c>
      <c r="F7" s="56"/>
      <c r="G7" s="71"/>
      <c r="H7" s="56"/>
      <c r="I7" s="56" t="s">
        <v>176</v>
      </c>
      <c r="J7" s="69">
        <v>40000</v>
      </c>
      <c r="K7" s="69" t="s">
        <v>167</v>
      </c>
      <c r="L7" s="70">
        <v>42155</v>
      </c>
      <c r="M7" s="69" t="s">
        <v>168</v>
      </c>
      <c r="N7" s="69">
        <v>30000</v>
      </c>
      <c r="O7" s="69" t="s">
        <v>169</v>
      </c>
    </row>
    <row r="8" spans="1:15">
      <c r="A8" s="71"/>
      <c r="B8" s="56"/>
      <c r="C8" s="56"/>
      <c r="D8" s="69"/>
      <c r="E8" s="69"/>
      <c r="F8" s="56"/>
      <c r="G8" s="71"/>
      <c r="H8" s="56"/>
      <c r="I8" s="56" t="s">
        <v>178</v>
      </c>
      <c r="J8" s="69">
        <v>45000</v>
      </c>
      <c r="K8" s="69" t="s">
        <v>167</v>
      </c>
      <c r="L8" s="70">
        <v>45034</v>
      </c>
      <c r="M8" s="69" t="s">
        <v>168</v>
      </c>
      <c r="N8" s="69">
        <v>45000</v>
      </c>
      <c r="O8" s="69" t="s">
        <v>169</v>
      </c>
    </row>
    <row r="9" spans="1:15">
      <c r="A9" s="56" t="s">
        <v>159</v>
      </c>
      <c r="B9" s="56" t="s">
        <v>120</v>
      </c>
      <c r="C9" s="56" t="s">
        <v>177</v>
      </c>
      <c r="D9" s="69">
        <v>150000</v>
      </c>
      <c r="E9" s="69" t="s">
        <v>164</v>
      </c>
      <c r="F9" s="56"/>
      <c r="G9" s="71"/>
      <c r="H9" s="56"/>
      <c r="I9" s="56" t="s">
        <v>180</v>
      </c>
      <c r="J9" s="69">
        <v>70000</v>
      </c>
      <c r="K9" s="69" t="s">
        <v>167</v>
      </c>
      <c r="L9" s="70">
        <v>66309</v>
      </c>
      <c r="M9" s="69" t="s">
        <v>168</v>
      </c>
      <c r="N9" s="69">
        <v>50000</v>
      </c>
      <c r="O9" s="69" t="s">
        <v>169</v>
      </c>
    </row>
    <row r="10" spans="1:15">
      <c r="A10" s="71"/>
      <c r="B10" s="56"/>
      <c r="C10" s="56"/>
      <c r="D10" s="69"/>
      <c r="E10" s="69"/>
      <c r="F10" s="56"/>
      <c r="G10" s="71"/>
      <c r="H10" s="56"/>
      <c r="I10" s="56" t="s">
        <v>179</v>
      </c>
      <c r="J10" s="69">
        <v>100000</v>
      </c>
      <c r="K10" s="69" t="s">
        <v>167</v>
      </c>
      <c r="L10" s="70">
        <v>90000</v>
      </c>
      <c r="M10" s="69" t="s">
        <v>168</v>
      </c>
      <c r="N10" s="69">
        <v>150000</v>
      </c>
      <c r="O10" s="69" t="s">
        <v>169</v>
      </c>
    </row>
    <row r="11" spans="1:15">
      <c r="A11" s="56" t="s">
        <v>382</v>
      </c>
      <c r="B11" s="56" t="s">
        <v>383</v>
      </c>
      <c r="C11" s="128"/>
      <c r="D11" s="69">
        <v>100000</v>
      </c>
      <c r="E11" s="69" t="s">
        <v>164</v>
      </c>
      <c r="F11" s="56"/>
      <c r="G11" s="71"/>
      <c r="H11" s="56"/>
      <c r="I11" s="72" t="s">
        <v>19</v>
      </c>
      <c r="J11" s="73">
        <v>10000</v>
      </c>
      <c r="K11" s="73" t="s">
        <v>167</v>
      </c>
      <c r="L11" s="75">
        <v>1048</v>
      </c>
      <c r="M11" s="73" t="s">
        <v>168</v>
      </c>
      <c r="N11" s="73">
        <v>15000</v>
      </c>
      <c r="O11" s="73" t="s">
        <v>169</v>
      </c>
    </row>
    <row r="12" spans="1:15">
      <c r="A12" s="71"/>
      <c r="B12" s="72" t="s">
        <v>384</v>
      </c>
      <c r="C12" s="72"/>
      <c r="D12" s="73">
        <v>50000</v>
      </c>
      <c r="E12" s="73" t="s">
        <v>164</v>
      </c>
      <c r="F12" s="56"/>
      <c r="G12" s="71"/>
      <c r="H12" s="56"/>
      <c r="I12" s="56" t="s">
        <v>175</v>
      </c>
      <c r="J12" s="69">
        <f>SUM(J3:J11)</f>
        <v>590000</v>
      </c>
      <c r="K12" s="69" t="s">
        <v>167</v>
      </c>
      <c r="L12" s="70">
        <f>SUM(L3:L11)</f>
        <v>564441</v>
      </c>
      <c r="M12" s="69" t="s">
        <v>168</v>
      </c>
      <c r="N12" s="69">
        <f>SUM(N3:N11)</f>
        <v>575000</v>
      </c>
      <c r="O12" s="69" t="s">
        <v>169</v>
      </c>
    </row>
    <row r="13" spans="1:15">
      <c r="A13" s="71"/>
      <c r="B13" s="56" t="s">
        <v>175</v>
      </c>
      <c r="C13" s="57"/>
      <c r="D13" s="69">
        <f>SUM(D11:D12)</f>
        <v>150000</v>
      </c>
      <c r="E13" s="69" t="s">
        <v>164</v>
      </c>
      <c r="F13" s="56"/>
      <c r="G13" s="56"/>
      <c r="H13" s="56"/>
      <c r="I13" s="56"/>
      <c r="J13" s="70"/>
      <c r="K13" s="56"/>
      <c r="L13" s="56"/>
      <c r="M13" s="56"/>
      <c r="N13" s="56"/>
      <c r="O13" s="56"/>
    </row>
    <row r="14" spans="1:15">
      <c r="A14" s="74"/>
      <c r="B14" s="74"/>
      <c r="C14" s="74"/>
      <c r="D14" s="76"/>
      <c r="E14" s="74"/>
      <c r="F14" s="56"/>
      <c r="G14" s="56" t="s">
        <v>381</v>
      </c>
      <c r="H14" s="56" t="s">
        <v>127</v>
      </c>
      <c r="I14" s="56" t="s">
        <v>181</v>
      </c>
      <c r="J14" s="70">
        <v>130000</v>
      </c>
      <c r="K14" s="56" t="s">
        <v>164</v>
      </c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72" t="s">
        <v>182</v>
      </c>
      <c r="J15" s="75">
        <v>40000</v>
      </c>
      <c r="K15" s="72" t="s">
        <v>164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G16" s="56"/>
      <c r="H16" s="56"/>
      <c r="I16" s="56" t="s">
        <v>175</v>
      </c>
      <c r="J16" s="70">
        <f>SUM(J14:J15)</f>
        <v>170000</v>
      </c>
      <c r="K16" s="56" t="s">
        <v>164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</row>
    <row r="18" spans="1:15">
      <c r="A18" s="74"/>
      <c r="B18" s="74"/>
      <c r="C18" s="74"/>
      <c r="D18" s="74"/>
      <c r="E18" s="74"/>
      <c r="F18" s="56"/>
      <c r="G18" s="56"/>
      <c r="H18" s="56"/>
      <c r="I18" s="56"/>
      <c r="J18" s="56"/>
      <c r="K18" s="56"/>
      <c r="L18" s="56"/>
      <c r="M18" s="56"/>
      <c r="N18" s="56"/>
      <c r="O18" s="56"/>
    </row>
    <row r="19" spans="1:15">
      <c r="A19" s="77"/>
      <c r="B19" s="77"/>
      <c r="C19" s="77"/>
      <c r="D19" s="77"/>
      <c r="E19" s="77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</sheetData>
  <sheetProtection selectLockedCells="1" selectUnlockedCells="1"/>
  <mergeCells count="4">
    <mergeCell ref="D2:E2"/>
    <mergeCell ref="J2:K2"/>
    <mergeCell ref="L2:M2"/>
    <mergeCell ref="N2:O2"/>
  </mergeCells>
  <phoneticPr fontId="12"/>
  <pageMargins left="0.74791666666666667" right="0.74791666666666667" top="0.98402777777777772" bottom="0.98402777777777772" header="0.51180555555555551" footer="0.51180555555555551"/>
  <pageSetup paperSize="9" scale="94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9" sqref="C9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29" t="s">
        <v>183</v>
      </c>
      <c r="B1" s="129"/>
      <c r="C1" s="129"/>
      <c r="D1" s="129"/>
      <c r="E1" s="129"/>
      <c r="F1" s="129"/>
    </row>
    <row r="2" spans="1:6">
      <c r="A2" s="21"/>
    </row>
    <row r="3" spans="1:6">
      <c r="A3" s="23" t="s">
        <v>184</v>
      </c>
    </row>
    <row r="4" spans="1:6">
      <c r="A4" s="21"/>
      <c r="B4" s="22"/>
      <c r="C4" s="22"/>
      <c r="D4" s="22"/>
      <c r="E4" s="22"/>
      <c r="F4" s="24" t="s">
        <v>101</v>
      </c>
    </row>
    <row r="5" spans="1:6" ht="12.75" customHeight="1">
      <c r="A5" s="133" t="s">
        <v>185</v>
      </c>
      <c r="B5" s="133"/>
      <c r="C5" s="133"/>
      <c r="D5" s="133" t="s">
        <v>186</v>
      </c>
      <c r="E5" s="133"/>
      <c r="F5" s="133"/>
    </row>
    <row r="6" spans="1:6" ht="12.75" customHeight="1">
      <c r="A6" s="133" t="s">
        <v>104</v>
      </c>
      <c r="B6" s="133"/>
      <c r="C6" s="78" t="s">
        <v>187</v>
      </c>
      <c r="D6" s="133" t="s">
        <v>104</v>
      </c>
      <c r="E6" s="133"/>
      <c r="F6" s="78" t="s">
        <v>187</v>
      </c>
    </row>
    <row r="7" spans="1:6">
      <c r="A7" s="79" t="s">
        <v>188</v>
      </c>
      <c r="B7" s="80" t="s">
        <v>189</v>
      </c>
      <c r="C7" s="81">
        <v>1459655</v>
      </c>
      <c r="D7" s="80" t="s">
        <v>190</v>
      </c>
      <c r="E7" s="80" t="s">
        <v>190</v>
      </c>
      <c r="F7" s="82">
        <v>0</v>
      </c>
    </row>
    <row r="8" spans="1:6">
      <c r="A8" s="83"/>
      <c r="B8" s="84" t="s">
        <v>191</v>
      </c>
      <c r="C8" s="85">
        <v>102317</v>
      </c>
      <c r="D8" s="84" t="s">
        <v>192</v>
      </c>
      <c r="E8" s="84" t="s">
        <v>192</v>
      </c>
      <c r="F8" s="85">
        <v>0</v>
      </c>
    </row>
    <row r="9" spans="1:6">
      <c r="A9" s="83"/>
      <c r="B9" s="84" t="s">
        <v>193</v>
      </c>
      <c r="C9" s="85">
        <f>SUM(C7:C8)</f>
        <v>1561972</v>
      </c>
      <c r="D9" s="84" t="s">
        <v>194</v>
      </c>
      <c r="E9" s="84" t="s">
        <v>195</v>
      </c>
      <c r="F9" s="85">
        <v>0</v>
      </c>
    </row>
    <row r="10" spans="1:6">
      <c r="A10" s="83"/>
      <c r="B10" s="83"/>
      <c r="C10" s="85"/>
      <c r="D10" s="86" t="s">
        <v>196</v>
      </c>
      <c r="E10" s="86" t="s">
        <v>197</v>
      </c>
      <c r="F10" s="85">
        <v>0</v>
      </c>
    </row>
    <row r="11" spans="1:6">
      <c r="A11" s="86" t="s">
        <v>198</v>
      </c>
      <c r="B11" s="83" t="s">
        <v>198</v>
      </c>
      <c r="C11" s="87">
        <v>0</v>
      </c>
      <c r="D11" s="83"/>
      <c r="E11" s="83"/>
      <c r="F11" s="85"/>
    </row>
    <row r="12" spans="1:6">
      <c r="A12" s="83"/>
      <c r="B12" s="83" t="s">
        <v>199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200</v>
      </c>
      <c r="E16" s="92"/>
      <c r="F16" s="93">
        <f>今期決算書案!G22</f>
        <v>1561972</v>
      </c>
    </row>
    <row r="17" spans="1:6" ht="12.75" customHeight="1">
      <c r="A17" s="133" t="s">
        <v>201</v>
      </c>
      <c r="B17" s="133"/>
      <c r="C17" s="93">
        <f>C9+C11+C12</f>
        <v>1561972</v>
      </c>
      <c r="D17" s="133" t="s">
        <v>201</v>
      </c>
      <c r="E17" s="133"/>
      <c r="F17" s="93">
        <f>SUM(F7:F16)</f>
        <v>1561972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2"/>
  <sheetViews>
    <sheetView view="pageBreakPreview" zoomScale="75" zoomScaleSheetLayoutView="75" workbookViewId="0">
      <selection activeCell="A95" sqref="A95:XFD117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22" t="s">
        <v>0</v>
      </c>
      <c r="B1" s="22"/>
      <c r="C1" s="22"/>
      <c r="D1" s="22"/>
      <c r="E1" s="22"/>
      <c r="F1" s="22"/>
      <c r="G1" s="24" t="s">
        <v>1</v>
      </c>
    </row>
    <row r="2" spans="1:7">
      <c r="A2" s="99" t="s">
        <v>2</v>
      </c>
      <c r="B2" s="99" t="s">
        <v>3</v>
      </c>
      <c r="C2" s="99" t="s">
        <v>4</v>
      </c>
      <c r="D2" s="99" t="s">
        <v>5</v>
      </c>
      <c r="E2" s="99" t="s">
        <v>6</v>
      </c>
      <c r="F2" s="99" t="s">
        <v>7</v>
      </c>
      <c r="G2" s="99" t="s">
        <v>8</v>
      </c>
    </row>
    <row r="3" spans="1:7">
      <c r="A3" s="4">
        <v>41369</v>
      </c>
      <c r="B3" s="4" t="s">
        <v>8</v>
      </c>
      <c r="C3" s="7" t="s">
        <v>25</v>
      </c>
      <c r="D3" s="5" t="s">
        <v>26</v>
      </c>
      <c r="E3" s="5" t="s">
        <v>27</v>
      </c>
      <c r="F3" s="6"/>
      <c r="G3" s="6">
        <v>210</v>
      </c>
    </row>
    <row r="4" spans="1:7">
      <c r="A4" s="4">
        <v>41370</v>
      </c>
      <c r="B4" s="4" t="s">
        <v>8</v>
      </c>
      <c r="C4" s="5" t="s">
        <v>18</v>
      </c>
      <c r="D4" s="5" t="s">
        <v>19</v>
      </c>
      <c r="E4" s="5" t="s">
        <v>202</v>
      </c>
      <c r="F4" s="6"/>
      <c r="G4" s="6">
        <v>3734</v>
      </c>
    </row>
    <row r="5" spans="1:7">
      <c r="A5" s="4">
        <v>41376</v>
      </c>
      <c r="B5" s="4" t="s">
        <v>8</v>
      </c>
      <c r="C5" s="5" t="s">
        <v>9</v>
      </c>
      <c r="D5" s="5" t="s">
        <v>10</v>
      </c>
      <c r="E5" s="5" t="s">
        <v>10</v>
      </c>
      <c r="F5" s="6"/>
      <c r="G5" s="6">
        <v>1000</v>
      </c>
    </row>
    <row r="6" spans="1:7">
      <c r="A6" s="4">
        <v>41396</v>
      </c>
      <c r="B6" s="4" t="s">
        <v>8</v>
      </c>
      <c r="C6" s="5" t="s">
        <v>9</v>
      </c>
      <c r="D6" s="5" t="s">
        <v>11</v>
      </c>
      <c r="E6" s="5" t="s">
        <v>11</v>
      </c>
      <c r="F6" s="6"/>
      <c r="G6" s="6">
        <v>2000</v>
      </c>
    </row>
    <row r="7" spans="1:7">
      <c r="A7" s="4">
        <v>41384</v>
      </c>
      <c r="B7" s="4" t="s">
        <v>8</v>
      </c>
      <c r="C7" s="5" t="s">
        <v>18</v>
      </c>
      <c r="D7" s="5" t="s">
        <v>19</v>
      </c>
      <c r="E7" s="5" t="s">
        <v>20</v>
      </c>
      <c r="F7" s="6"/>
      <c r="G7" s="6">
        <v>2330</v>
      </c>
    </row>
    <row r="8" spans="1:7">
      <c r="A8" s="4">
        <v>41388</v>
      </c>
      <c r="B8" s="4" t="s">
        <v>7</v>
      </c>
      <c r="C8" s="5" t="s">
        <v>16</v>
      </c>
      <c r="D8" s="5" t="s">
        <v>203</v>
      </c>
      <c r="E8" s="5" t="s">
        <v>203</v>
      </c>
      <c r="F8" s="6">
        <v>3000</v>
      </c>
      <c r="G8" s="6"/>
    </row>
    <row r="9" spans="1:7">
      <c r="A9" s="4">
        <v>41401</v>
      </c>
      <c r="B9" s="4" t="s">
        <v>8</v>
      </c>
      <c r="C9" s="5" t="s">
        <v>12</v>
      </c>
      <c r="D9" s="5" t="s">
        <v>204</v>
      </c>
      <c r="E9" s="5" t="s">
        <v>205</v>
      </c>
      <c r="F9" s="6"/>
      <c r="G9" s="6">
        <v>5000</v>
      </c>
    </row>
    <row r="10" spans="1:7">
      <c r="A10" s="4">
        <v>41406</v>
      </c>
      <c r="B10" s="4" t="s">
        <v>8</v>
      </c>
      <c r="C10" s="5" t="s">
        <v>12</v>
      </c>
      <c r="D10" s="5" t="s">
        <v>206</v>
      </c>
      <c r="E10" s="5" t="s">
        <v>207</v>
      </c>
      <c r="F10" s="6"/>
      <c r="G10" s="6">
        <v>12000</v>
      </c>
    </row>
    <row r="11" spans="1:7">
      <c r="A11" s="4">
        <v>41419</v>
      </c>
      <c r="B11" s="4" t="s">
        <v>8</v>
      </c>
      <c r="C11" s="5" t="s">
        <v>18</v>
      </c>
      <c r="D11" s="5" t="s">
        <v>19</v>
      </c>
      <c r="E11" s="5" t="s">
        <v>208</v>
      </c>
      <c r="F11" s="6"/>
      <c r="G11" s="6">
        <v>795</v>
      </c>
    </row>
    <row r="12" spans="1:7">
      <c r="A12" s="4">
        <v>41420</v>
      </c>
      <c r="B12" s="4" t="s">
        <v>8</v>
      </c>
      <c r="C12" s="5" t="s">
        <v>12</v>
      </c>
      <c r="D12" s="5" t="s">
        <v>209</v>
      </c>
      <c r="E12" s="5" t="s">
        <v>210</v>
      </c>
      <c r="F12" s="6"/>
      <c r="G12" s="6">
        <v>34878</v>
      </c>
    </row>
    <row r="13" spans="1:7">
      <c r="A13" s="4">
        <v>41424</v>
      </c>
      <c r="B13" s="4" t="s">
        <v>7</v>
      </c>
      <c r="C13" s="5" t="s">
        <v>16</v>
      </c>
      <c r="D13" s="5" t="s">
        <v>211</v>
      </c>
      <c r="E13" s="5" t="s">
        <v>211</v>
      </c>
      <c r="F13" s="6">
        <v>4200</v>
      </c>
      <c r="G13" s="6"/>
    </row>
    <row r="14" spans="1:7">
      <c r="A14" s="4">
        <v>41449</v>
      </c>
      <c r="B14" s="4" t="s">
        <v>8</v>
      </c>
      <c r="C14" s="5" t="s">
        <v>32</v>
      </c>
      <c r="D14" s="5" t="s">
        <v>33</v>
      </c>
      <c r="E14" s="5" t="s">
        <v>33</v>
      </c>
      <c r="F14" s="6"/>
      <c r="G14" s="6">
        <v>23000</v>
      </c>
    </row>
    <row r="15" spans="1:7">
      <c r="A15" s="4">
        <v>41448</v>
      </c>
      <c r="B15" s="4" t="s">
        <v>8</v>
      </c>
      <c r="C15" s="5" t="s">
        <v>18</v>
      </c>
      <c r="D15" s="5" t="s">
        <v>23</v>
      </c>
      <c r="E15" s="5" t="s">
        <v>212</v>
      </c>
      <c r="F15" s="6"/>
      <c r="G15" s="6">
        <v>8000</v>
      </c>
    </row>
    <row r="16" spans="1:7">
      <c r="A16" s="4">
        <v>41452</v>
      </c>
      <c r="B16" s="4" t="s">
        <v>8</v>
      </c>
      <c r="C16" s="5" t="s">
        <v>18</v>
      </c>
      <c r="D16" s="5" t="s">
        <v>23</v>
      </c>
      <c r="E16" s="5" t="s">
        <v>213</v>
      </c>
      <c r="F16" s="6"/>
      <c r="G16" s="6">
        <v>390</v>
      </c>
    </row>
    <row r="17" spans="1:7">
      <c r="A17" s="4">
        <v>41436</v>
      </c>
      <c r="B17" s="4" t="s">
        <v>8</v>
      </c>
      <c r="C17" s="5" t="s">
        <v>18</v>
      </c>
      <c r="D17" s="5" t="s">
        <v>23</v>
      </c>
      <c r="E17" s="5" t="s">
        <v>24</v>
      </c>
      <c r="F17" s="6"/>
      <c r="G17" s="6">
        <v>4699</v>
      </c>
    </row>
    <row r="18" spans="1:7">
      <c r="A18" s="4">
        <v>41462</v>
      </c>
      <c r="B18" s="4" t="s">
        <v>8</v>
      </c>
      <c r="C18" s="5" t="s">
        <v>9</v>
      </c>
      <c r="D18" s="5" t="s">
        <v>28</v>
      </c>
      <c r="E18" s="5" t="s">
        <v>28</v>
      </c>
      <c r="F18" s="6"/>
      <c r="G18" s="6">
        <v>1000</v>
      </c>
    </row>
    <row r="19" spans="1:7">
      <c r="A19" s="4">
        <v>41470</v>
      </c>
      <c r="B19" s="4" t="s">
        <v>8</v>
      </c>
      <c r="C19" s="5" t="s">
        <v>18</v>
      </c>
      <c r="D19" s="5" t="s">
        <v>214</v>
      </c>
      <c r="E19" s="5" t="s">
        <v>30</v>
      </c>
      <c r="F19" s="6"/>
      <c r="G19" s="6">
        <v>840</v>
      </c>
    </row>
    <row r="20" spans="1:7" s="8" customFormat="1">
      <c r="A20" s="4">
        <v>41470</v>
      </c>
      <c r="B20" s="4" t="s">
        <v>8</v>
      </c>
      <c r="C20" s="5" t="s">
        <v>18</v>
      </c>
      <c r="D20" s="5" t="s">
        <v>214</v>
      </c>
      <c r="E20" s="5" t="s">
        <v>215</v>
      </c>
      <c r="F20" s="6"/>
      <c r="G20" s="6">
        <v>1980</v>
      </c>
    </row>
    <row r="21" spans="1:7" s="8" customFormat="1">
      <c r="A21" s="4">
        <v>41470</v>
      </c>
      <c r="B21" s="4" t="s">
        <v>8</v>
      </c>
      <c r="C21" s="5" t="s">
        <v>18</v>
      </c>
      <c r="D21" s="5" t="s">
        <v>214</v>
      </c>
      <c r="E21" s="5" t="s">
        <v>216</v>
      </c>
      <c r="F21" s="6"/>
      <c r="G21" s="6">
        <v>420</v>
      </c>
    </row>
    <row r="22" spans="1:7" s="8" customFormat="1">
      <c r="A22" s="4">
        <v>41470</v>
      </c>
      <c r="B22" s="4" t="s">
        <v>8</v>
      </c>
      <c r="C22" s="5" t="s">
        <v>18</v>
      </c>
      <c r="D22" s="5" t="s">
        <v>214</v>
      </c>
      <c r="E22" s="5" t="s">
        <v>57</v>
      </c>
      <c r="F22" s="6"/>
      <c r="G22" s="6">
        <v>1260</v>
      </c>
    </row>
    <row r="23" spans="1:7" s="8" customFormat="1">
      <c r="A23" s="4">
        <v>41470</v>
      </c>
      <c r="B23" s="4" t="s">
        <v>8</v>
      </c>
      <c r="C23" s="5" t="s">
        <v>18</v>
      </c>
      <c r="D23" s="5" t="s">
        <v>214</v>
      </c>
      <c r="E23" s="5" t="s">
        <v>216</v>
      </c>
      <c r="F23" s="6"/>
      <c r="G23" s="6">
        <v>5681</v>
      </c>
    </row>
    <row r="24" spans="1:7" s="8" customFormat="1">
      <c r="A24" s="4">
        <v>41470</v>
      </c>
      <c r="B24" s="4" t="s">
        <v>8</v>
      </c>
      <c r="C24" s="5" t="s">
        <v>18</v>
      </c>
      <c r="D24" s="5" t="s">
        <v>214</v>
      </c>
      <c r="E24" s="5" t="s">
        <v>217</v>
      </c>
      <c r="F24" s="6"/>
      <c r="G24" s="6">
        <v>18921</v>
      </c>
    </row>
    <row r="25" spans="1:7" s="8" customFormat="1">
      <c r="A25" s="4">
        <v>41470</v>
      </c>
      <c r="B25" s="4" t="s">
        <v>7</v>
      </c>
      <c r="C25" s="5" t="s">
        <v>41</v>
      </c>
      <c r="D25" s="5" t="s">
        <v>218</v>
      </c>
      <c r="E25" s="5" t="s">
        <v>81</v>
      </c>
      <c r="F25" s="6">
        <v>21300</v>
      </c>
      <c r="G25" s="6"/>
    </row>
    <row r="26" spans="1:7">
      <c r="A26" s="4">
        <v>41470</v>
      </c>
      <c r="B26" s="4" t="s">
        <v>7</v>
      </c>
      <c r="C26" s="5" t="s">
        <v>41</v>
      </c>
      <c r="D26" s="5" t="s">
        <v>218</v>
      </c>
      <c r="E26" s="5" t="s">
        <v>219</v>
      </c>
      <c r="F26" s="6">
        <v>14700</v>
      </c>
      <c r="G26" s="6"/>
    </row>
    <row r="27" spans="1:7">
      <c r="A27" s="4">
        <v>41473</v>
      </c>
      <c r="B27" s="4" t="s">
        <v>8</v>
      </c>
      <c r="C27" s="5" t="s">
        <v>18</v>
      </c>
      <c r="D27" s="5" t="s">
        <v>214</v>
      </c>
      <c r="E27" s="5" t="s">
        <v>38</v>
      </c>
      <c r="F27" s="6"/>
      <c r="G27" s="6">
        <v>1853</v>
      </c>
    </row>
    <row r="28" spans="1:7">
      <c r="A28" s="4">
        <v>41473</v>
      </c>
      <c r="B28" s="4" t="s">
        <v>8</v>
      </c>
      <c r="C28" s="5" t="s">
        <v>18</v>
      </c>
      <c r="D28" s="5" t="s">
        <v>214</v>
      </c>
      <c r="E28" s="5" t="s">
        <v>39</v>
      </c>
      <c r="F28" s="6"/>
      <c r="G28" s="6">
        <v>160</v>
      </c>
    </row>
    <row r="29" spans="1:7">
      <c r="A29" s="4">
        <v>41473</v>
      </c>
      <c r="B29" s="4" t="s">
        <v>8</v>
      </c>
      <c r="C29" s="5" t="s">
        <v>18</v>
      </c>
      <c r="D29" s="5" t="s">
        <v>214</v>
      </c>
      <c r="E29" s="5" t="s">
        <v>40</v>
      </c>
      <c r="F29" s="6"/>
      <c r="G29" s="6">
        <v>160</v>
      </c>
    </row>
    <row r="30" spans="1:7">
      <c r="A30" s="4">
        <v>41473</v>
      </c>
      <c r="B30" s="4" t="s">
        <v>8</v>
      </c>
      <c r="C30" s="5" t="s">
        <v>18</v>
      </c>
      <c r="D30" s="5" t="s">
        <v>214</v>
      </c>
      <c r="E30" s="5" t="s">
        <v>36</v>
      </c>
      <c r="F30" s="6"/>
      <c r="G30" s="6">
        <v>160</v>
      </c>
    </row>
    <row r="31" spans="1:7">
      <c r="A31" s="4">
        <v>41473</v>
      </c>
      <c r="B31" s="4" t="s">
        <v>8</v>
      </c>
      <c r="C31" s="5" t="s">
        <v>18</v>
      </c>
      <c r="D31" s="5" t="s">
        <v>214</v>
      </c>
      <c r="E31" s="5" t="s">
        <v>217</v>
      </c>
      <c r="F31" s="6"/>
      <c r="G31" s="6">
        <v>33732</v>
      </c>
    </row>
    <row r="32" spans="1:7">
      <c r="A32" s="4">
        <v>41473</v>
      </c>
      <c r="B32" s="4" t="s">
        <v>8</v>
      </c>
      <c r="C32" s="5" t="s">
        <v>18</v>
      </c>
      <c r="D32" s="5" t="s">
        <v>214</v>
      </c>
      <c r="E32" s="5" t="s">
        <v>220</v>
      </c>
      <c r="F32" s="6"/>
      <c r="G32" s="6">
        <v>44750</v>
      </c>
    </row>
    <row r="33" spans="1:7">
      <c r="A33" s="4">
        <v>41470</v>
      </c>
      <c r="B33" s="4" t="s">
        <v>8</v>
      </c>
      <c r="C33" s="5" t="s">
        <v>18</v>
      </c>
      <c r="D33" s="5" t="s">
        <v>214</v>
      </c>
      <c r="E33" s="5" t="s">
        <v>31</v>
      </c>
      <c r="F33" s="6"/>
      <c r="G33" s="6">
        <v>1869</v>
      </c>
    </row>
    <row r="34" spans="1:7">
      <c r="A34" s="4">
        <v>41469</v>
      </c>
      <c r="B34" s="4" t="s">
        <v>8</v>
      </c>
      <c r="C34" s="5" t="s">
        <v>18</v>
      </c>
      <c r="D34" s="5" t="s">
        <v>214</v>
      </c>
      <c r="E34" s="5" t="s">
        <v>221</v>
      </c>
      <c r="F34" s="6"/>
      <c r="G34" s="6">
        <v>3900</v>
      </c>
    </row>
    <row r="35" spans="1:7">
      <c r="A35" s="4">
        <v>41474</v>
      </c>
      <c r="B35" s="4" t="s">
        <v>8</v>
      </c>
      <c r="C35" s="5" t="s">
        <v>18</v>
      </c>
      <c r="D35" s="5" t="s">
        <v>214</v>
      </c>
      <c r="E35" s="5" t="s">
        <v>79</v>
      </c>
      <c r="F35" s="6"/>
      <c r="G35" s="6">
        <v>640</v>
      </c>
    </row>
    <row r="36" spans="1:7">
      <c r="A36" s="4">
        <v>41451</v>
      </c>
      <c r="B36" s="4" t="s">
        <v>7</v>
      </c>
      <c r="C36" s="5" t="s">
        <v>16</v>
      </c>
      <c r="D36" s="5" t="s">
        <v>222</v>
      </c>
      <c r="E36" s="5" t="s">
        <v>222</v>
      </c>
      <c r="F36" s="6">
        <v>3600</v>
      </c>
      <c r="G36" s="6"/>
    </row>
    <row r="37" spans="1:7">
      <c r="A37" s="4">
        <v>41486</v>
      </c>
      <c r="B37" s="4" t="s">
        <v>7</v>
      </c>
      <c r="C37" s="5" t="s">
        <v>16</v>
      </c>
      <c r="D37" s="5" t="s">
        <v>223</v>
      </c>
      <c r="E37" s="5" t="s">
        <v>223</v>
      </c>
      <c r="F37" s="6">
        <v>3900</v>
      </c>
      <c r="G37" s="6"/>
    </row>
    <row r="38" spans="1:7">
      <c r="A38" s="4">
        <v>41513</v>
      </c>
      <c r="B38" s="4" t="s">
        <v>8</v>
      </c>
      <c r="C38" s="5" t="s">
        <v>18</v>
      </c>
      <c r="D38" s="5" t="s">
        <v>224</v>
      </c>
      <c r="E38" s="5" t="s">
        <v>55</v>
      </c>
      <c r="F38" s="6"/>
      <c r="G38" s="6">
        <v>7800</v>
      </c>
    </row>
    <row r="39" spans="1:7">
      <c r="A39" s="4">
        <v>41515</v>
      </c>
      <c r="B39" s="4" t="s">
        <v>7</v>
      </c>
      <c r="C39" s="5" t="s">
        <v>16</v>
      </c>
      <c r="D39" s="5" t="s">
        <v>225</v>
      </c>
      <c r="E39" s="5" t="s">
        <v>225</v>
      </c>
      <c r="F39" s="6">
        <v>3900</v>
      </c>
      <c r="G39" s="6"/>
    </row>
    <row r="40" spans="1:7">
      <c r="A40" s="4">
        <v>41533</v>
      </c>
      <c r="B40" s="4" t="s">
        <v>8</v>
      </c>
      <c r="C40" s="14" t="s">
        <v>56</v>
      </c>
      <c r="D40" s="14" t="s">
        <v>57</v>
      </c>
      <c r="E40" s="5" t="s">
        <v>226</v>
      </c>
      <c r="F40" s="6"/>
      <c r="G40" s="6">
        <v>2452</v>
      </c>
    </row>
    <row r="41" spans="1:7">
      <c r="A41" s="4">
        <v>41546</v>
      </c>
      <c r="B41" s="4" t="s">
        <v>8</v>
      </c>
      <c r="C41" s="5" t="s">
        <v>18</v>
      </c>
      <c r="D41" s="5" t="s">
        <v>224</v>
      </c>
      <c r="E41" s="5" t="s">
        <v>227</v>
      </c>
      <c r="F41" s="6"/>
      <c r="G41" s="6">
        <v>1188</v>
      </c>
    </row>
    <row r="42" spans="1:7">
      <c r="A42" s="4">
        <v>41546</v>
      </c>
      <c r="B42" s="4" t="s">
        <v>8</v>
      </c>
      <c r="C42" s="5" t="s">
        <v>18</v>
      </c>
      <c r="D42" s="5" t="s">
        <v>224</v>
      </c>
      <c r="E42" s="5" t="s">
        <v>228</v>
      </c>
      <c r="F42" s="6"/>
      <c r="G42" s="6">
        <v>24616</v>
      </c>
    </row>
    <row r="43" spans="1:7">
      <c r="A43" s="4">
        <v>41546</v>
      </c>
      <c r="B43" s="4" t="s">
        <v>8</v>
      </c>
      <c r="C43" s="5" t="s">
        <v>18</v>
      </c>
      <c r="D43" s="5" t="s">
        <v>224</v>
      </c>
      <c r="E43" s="5" t="s">
        <v>229</v>
      </c>
      <c r="F43" s="6"/>
      <c r="G43" s="6">
        <v>6760</v>
      </c>
    </row>
    <row r="44" spans="1:7">
      <c r="A44" s="4">
        <v>41546</v>
      </c>
      <c r="B44" s="4" t="s">
        <v>8</v>
      </c>
      <c r="C44" s="5" t="s">
        <v>18</v>
      </c>
      <c r="D44" s="5" t="s">
        <v>224</v>
      </c>
      <c r="E44" s="5" t="s">
        <v>230</v>
      </c>
      <c r="F44" s="6"/>
      <c r="G44" s="6">
        <v>6916</v>
      </c>
    </row>
    <row r="45" spans="1:7">
      <c r="A45" s="4">
        <v>41546</v>
      </c>
      <c r="B45" s="4" t="s">
        <v>8</v>
      </c>
      <c r="C45" s="5" t="s">
        <v>18</v>
      </c>
      <c r="D45" s="5" t="s">
        <v>224</v>
      </c>
      <c r="E45" s="5" t="s">
        <v>231</v>
      </c>
      <c r="F45" s="6"/>
      <c r="G45" s="6">
        <v>3202</v>
      </c>
    </row>
    <row r="46" spans="1:7">
      <c r="A46" s="4">
        <v>41546</v>
      </c>
      <c r="B46" s="4" t="s">
        <v>8</v>
      </c>
      <c r="C46" s="5" t="s">
        <v>18</v>
      </c>
      <c r="D46" s="5" t="s">
        <v>224</v>
      </c>
      <c r="E46" s="5" t="s">
        <v>232</v>
      </c>
      <c r="F46" s="6"/>
      <c r="G46" s="6">
        <v>1050</v>
      </c>
    </row>
    <row r="47" spans="1:7">
      <c r="A47" s="4">
        <v>41546</v>
      </c>
      <c r="B47" s="4" t="s">
        <v>8</v>
      </c>
      <c r="C47" s="5" t="s">
        <v>18</v>
      </c>
      <c r="D47" s="5" t="s">
        <v>224</v>
      </c>
      <c r="E47" s="5" t="s">
        <v>68</v>
      </c>
      <c r="F47" s="6"/>
      <c r="G47" s="6">
        <v>12705</v>
      </c>
    </row>
    <row r="48" spans="1:7">
      <c r="A48" s="4">
        <v>41546</v>
      </c>
      <c r="B48" s="4" t="s">
        <v>8</v>
      </c>
      <c r="C48" s="5" t="s">
        <v>18</v>
      </c>
      <c r="D48" s="5" t="s">
        <v>224</v>
      </c>
      <c r="E48" s="5" t="s">
        <v>233</v>
      </c>
      <c r="F48" s="6"/>
      <c r="G48" s="6">
        <v>358</v>
      </c>
    </row>
    <row r="49" spans="1:7">
      <c r="A49" s="4">
        <v>41572</v>
      </c>
      <c r="B49" s="4" t="s">
        <v>8</v>
      </c>
      <c r="C49" s="5" t="s">
        <v>18</v>
      </c>
      <c r="D49" s="5" t="s">
        <v>234</v>
      </c>
      <c r="E49" s="5" t="s">
        <v>235</v>
      </c>
      <c r="F49" s="6"/>
      <c r="G49" s="6">
        <v>840</v>
      </c>
    </row>
    <row r="50" spans="1:7">
      <c r="A50" s="4">
        <v>41559</v>
      </c>
      <c r="B50" s="4" t="s">
        <v>8</v>
      </c>
      <c r="C50" s="5" t="s">
        <v>12</v>
      </c>
      <c r="D50" s="5" t="s">
        <v>236</v>
      </c>
      <c r="E50" s="5" t="s">
        <v>236</v>
      </c>
      <c r="F50" s="6"/>
      <c r="G50" s="6">
        <v>10000</v>
      </c>
    </row>
    <row r="51" spans="1:7">
      <c r="A51" s="4">
        <v>41543</v>
      </c>
      <c r="B51" s="4" t="s">
        <v>7</v>
      </c>
      <c r="C51" s="5" t="s">
        <v>16</v>
      </c>
      <c r="D51" s="5" t="s">
        <v>237</v>
      </c>
      <c r="E51" s="5" t="s">
        <v>237</v>
      </c>
      <c r="F51" s="6">
        <v>3600</v>
      </c>
      <c r="G51" s="6"/>
    </row>
    <row r="52" spans="1:7">
      <c r="A52" s="4">
        <v>41574</v>
      </c>
      <c r="B52" s="4" t="s">
        <v>7</v>
      </c>
      <c r="C52" s="5" t="s">
        <v>41</v>
      </c>
      <c r="D52" s="5" t="s">
        <v>238</v>
      </c>
      <c r="E52" s="5" t="s">
        <v>239</v>
      </c>
      <c r="F52" s="6">
        <v>13900</v>
      </c>
      <c r="G52" s="6"/>
    </row>
    <row r="53" spans="1:7">
      <c r="A53" s="4">
        <v>41574</v>
      </c>
      <c r="B53" s="4" t="s">
        <v>7</v>
      </c>
      <c r="C53" s="5" t="s">
        <v>41</v>
      </c>
      <c r="D53" s="5" t="s">
        <v>238</v>
      </c>
      <c r="E53" s="5" t="s">
        <v>240</v>
      </c>
      <c r="F53" s="6">
        <v>3150</v>
      </c>
      <c r="G53" s="6"/>
    </row>
    <row r="54" spans="1:7">
      <c r="A54" s="4">
        <v>41574</v>
      </c>
      <c r="B54" s="4" t="s">
        <v>8</v>
      </c>
      <c r="C54" s="5" t="s">
        <v>18</v>
      </c>
      <c r="D54" s="5" t="s">
        <v>234</v>
      </c>
      <c r="E54" s="5" t="s">
        <v>241</v>
      </c>
      <c r="F54" s="6"/>
      <c r="G54" s="6">
        <v>2924</v>
      </c>
    </row>
    <row r="55" spans="1:7">
      <c r="A55" s="4">
        <v>41574</v>
      </c>
      <c r="B55" s="4" t="s">
        <v>8</v>
      </c>
      <c r="C55" s="5" t="s">
        <v>18</v>
      </c>
      <c r="D55" s="5" t="s">
        <v>234</v>
      </c>
      <c r="E55" s="5" t="s">
        <v>217</v>
      </c>
      <c r="F55" s="6"/>
      <c r="G55" s="6">
        <v>35863</v>
      </c>
    </row>
    <row r="56" spans="1:7">
      <c r="A56" s="4">
        <v>41574</v>
      </c>
      <c r="B56" s="4" t="s">
        <v>8</v>
      </c>
      <c r="C56" s="5" t="s">
        <v>18</v>
      </c>
      <c r="D56" s="5" t="s">
        <v>234</v>
      </c>
      <c r="E56" s="5" t="s">
        <v>75</v>
      </c>
      <c r="F56" s="6"/>
      <c r="G56" s="6">
        <v>2163</v>
      </c>
    </row>
    <row r="57" spans="1:7" ht="12.75" customHeight="1">
      <c r="A57" s="4">
        <v>41574</v>
      </c>
      <c r="B57" s="4" t="s">
        <v>8</v>
      </c>
      <c r="C57" s="5" t="s">
        <v>18</v>
      </c>
      <c r="D57" s="5" t="s">
        <v>234</v>
      </c>
      <c r="E57" s="5" t="s">
        <v>242</v>
      </c>
      <c r="F57" s="6"/>
      <c r="G57" s="6">
        <v>14142</v>
      </c>
    </row>
    <row r="58" spans="1:7">
      <c r="A58" s="4">
        <v>41574</v>
      </c>
      <c r="B58" s="4" t="s">
        <v>8</v>
      </c>
      <c r="C58" s="5" t="s">
        <v>18</v>
      </c>
      <c r="D58" s="5" t="s">
        <v>234</v>
      </c>
      <c r="E58" s="5" t="s">
        <v>216</v>
      </c>
      <c r="F58" s="6"/>
      <c r="G58" s="6">
        <v>4355</v>
      </c>
    </row>
    <row r="59" spans="1:7">
      <c r="A59" s="4">
        <v>41574</v>
      </c>
      <c r="B59" s="4" t="s">
        <v>8</v>
      </c>
      <c r="C59" s="14" t="s">
        <v>56</v>
      </c>
      <c r="D59" s="14" t="s">
        <v>57</v>
      </c>
      <c r="E59" s="5" t="s">
        <v>243</v>
      </c>
      <c r="F59" s="6"/>
      <c r="G59" s="6">
        <v>210</v>
      </c>
    </row>
    <row r="60" spans="1:7">
      <c r="A60" s="4">
        <v>41574</v>
      </c>
      <c r="B60" s="4" t="s">
        <v>8</v>
      </c>
      <c r="C60" s="5" t="s">
        <v>18</v>
      </c>
      <c r="D60" s="5" t="s">
        <v>234</v>
      </c>
      <c r="E60" s="5" t="s">
        <v>244</v>
      </c>
      <c r="F60" s="6"/>
      <c r="G60" s="6">
        <v>5000</v>
      </c>
    </row>
    <row r="61" spans="1:7">
      <c r="A61" s="4">
        <v>41574</v>
      </c>
      <c r="B61" s="4" t="s">
        <v>8</v>
      </c>
      <c r="C61" s="5" t="s">
        <v>18</v>
      </c>
      <c r="D61" s="5" t="s">
        <v>234</v>
      </c>
      <c r="E61" s="5" t="s">
        <v>245</v>
      </c>
      <c r="F61" s="6"/>
      <c r="G61" s="6">
        <v>602</v>
      </c>
    </row>
    <row r="62" spans="1:7">
      <c r="A62" s="4">
        <v>41597</v>
      </c>
      <c r="B62" s="4" t="s">
        <v>8</v>
      </c>
      <c r="C62" s="5" t="s">
        <v>18</v>
      </c>
      <c r="D62" s="5" t="s">
        <v>246</v>
      </c>
      <c r="E62" s="5" t="s">
        <v>247</v>
      </c>
      <c r="F62" s="6"/>
      <c r="G62" s="6">
        <v>1149</v>
      </c>
    </row>
    <row r="63" spans="1:7">
      <c r="A63" s="4">
        <v>41601</v>
      </c>
      <c r="B63" s="4" t="s">
        <v>8</v>
      </c>
      <c r="C63" s="14" t="s">
        <v>56</v>
      </c>
      <c r="D63" s="14" t="s">
        <v>57</v>
      </c>
      <c r="E63" s="5" t="s">
        <v>248</v>
      </c>
      <c r="F63" s="13"/>
      <c r="G63" s="13">
        <v>2086</v>
      </c>
    </row>
    <row r="64" spans="1:7">
      <c r="A64" s="4">
        <v>41598</v>
      </c>
      <c r="B64" s="4" t="s">
        <v>8</v>
      </c>
      <c r="C64" s="5" t="s">
        <v>18</v>
      </c>
      <c r="D64" s="5" t="s">
        <v>246</v>
      </c>
      <c r="E64" s="5" t="s">
        <v>247</v>
      </c>
      <c r="F64" s="13"/>
      <c r="G64" s="13">
        <v>3880</v>
      </c>
    </row>
    <row r="65" spans="1:7">
      <c r="A65" s="4">
        <v>41577</v>
      </c>
      <c r="B65" s="4" t="s">
        <v>7</v>
      </c>
      <c r="C65" s="5" t="s">
        <v>16</v>
      </c>
      <c r="D65" s="5" t="s">
        <v>249</v>
      </c>
      <c r="E65" s="5" t="s">
        <v>249</v>
      </c>
      <c r="F65" s="6">
        <v>6000</v>
      </c>
      <c r="G65" s="13"/>
    </row>
    <row r="66" spans="1:7">
      <c r="A66" s="4">
        <v>41600</v>
      </c>
      <c r="B66" s="4" t="s">
        <v>8</v>
      </c>
      <c r="C66" s="5" t="s">
        <v>18</v>
      </c>
      <c r="D66" s="5" t="s">
        <v>250</v>
      </c>
      <c r="E66" s="5" t="s">
        <v>250</v>
      </c>
      <c r="F66" s="13"/>
      <c r="G66" s="13">
        <v>25274</v>
      </c>
    </row>
    <row r="67" spans="1:7">
      <c r="A67" s="4">
        <v>41600</v>
      </c>
      <c r="B67" s="4" t="s">
        <v>8</v>
      </c>
      <c r="C67" s="5" t="s">
        <v>18</v>
      </c>
      <c r="D67" s="5" t="s">
        <v>250</v>
      </c>
      <c r="E67" s="5" t="s">
        <v>250</v>
      </c>
      <c r="F67" s="13"/>
      <c r="G67" s="13">
        <v>871</v>
      </c>
    </row>
    <row r="68" spans="1:7">
      <c r="A68" s="4">
        <v>41635</v>
      </c>
      <c r="B68" s="4" t="s">
        <v>8</v>
      </c>
      <c r="C68" s="5" t="s">
        <v>18</v>
      </c>
      <c r="D68" s="5" t="s">
        <v>251</v>
      </c>
      <c r="E68" s="5" t="s">
        <v>178</v>
      </c>
      <c r="F68" s="13"/>
      <c r="G68" s="13">
        <v>4905</v>
      </c>
    </row>
    <row r="69" spans="1:7">
      <c r="A69" s="4">
        <v>41635</v>
      </c>
      <c r="B69" s="4" t="s">
        <v>8</v>
      </c>
      <c r="C69" s="5" t="s">
        <v>18</v>
      </c>
      <c r="D69" s="5" t="s">
        <v>251</v>
      </c>
      <c r="E69" s="5" t="s">
        <v>252</v>
      </c>
      <c r="F69" s="6"/>
      <c r="G69" s="13">
        <v>30000</v>
      </c>
    </row>
    <row r="70" spans="1:7">
      <c r="A70" s="4">
        <v>41636</v>
      </c>
      <c r="B70" s="4" t="s">
        <v>8</v>
      </c>
      <c r="C70" s="5" t="s">
        <v>12</v>
      </c>
      <c r="D70" s="5" t="s">
        <v>92</v>
      </c>
      <c r="E70" s="5" t="s">
        <v>93</v>
      </c>
      <c r="F70" s="5"/>
      <c r="G70" s="13">
        <v>30570</v>
      </c>
    </row>
    <row r="71" spans="1:7">
      <c r="A71" s="4">
        <v>41624</v>
      </c>
      <c r="B71" s="4" t="s">
        <v>8</v>
      </c>
      <c r="C71" s="5" t="s">
        <v>18</v>
      </c>
      <c r="D71" s="5" t="s">
        <v>251</v>
      </c>
      <c r="E71" s="5" t="s">
        <v>253</v>
      </c>
      <c r="F71" s="6"/>
      <c r="G71" s="6">
        <v>6860</v>
      </c>
    </row>
    <row r="72" spans="1:7">
      <c r="A72" s="4">
        <v>41644</v>
      </c>
      <c r="B72" s="4" t="s">
        <v>8</v>
      </c>
      <c r="C72" s="5" t="s">
        <v>12</v>
      </c>
      <c r="D72" s="5" t="s">
        <v>254</v>
      </c>
      <c r="E72" s="5" t="s">
        <v>255</v>
      </c>
      <c r="F72" s="6"/>
      <c r="G72" s="6">
        <v>35000</v>
      </c>
    </row>
    <row r="73" spans="1:7">
      <c r="A73" s="4">
        <v>41605</v>
      </c>
      <c r="B73" s="4" t="s">
        <v>7</v>
      </c>
      <c r="C73" s="5" t="s">
        <v>16</v>
      </c>
      <c r="D73" s="5" t="s">
        <v>256</v>
      </c>
      <c r="E73" s="5" t="s">
        <v>256</v>
      </c>
      <c r="F73" s="6">
        <v>4500</v>
      </c>
      <c r="G73" s="6"/>
    </row>
    <row r="74" spans="1:7">
      <c r="A74" s="4" t="s">
        <v>257</v>
      </c>
      <c r="B74" s="4" t="s">
        <v>8</v>
      </c>
      <c r="C74" s="5" t="s">
        <v>18</v>
      </c>
      <c r="D74" s="5" t="s">
        <v>258</v>
      </c>
      <c r="E74" s="5" t="s">
        <v>259</v>
      </c>
      <c r="F74" s="13"/>
      <c r="G74" s="13">
        <v>26776</v>
      </c>
    </row>
    <row r="75" spans="1:7">
      <c r="A75" s="4">
        <v>41651</v>
      </c>
      <c r="B75" s="4" t="s">
        <v>8</v>
      </c>
      <c r="C75" s="5" t="s">
        <v>18</v>
      </c>
      <c r="D75" s="5" t="s">
        <v>258</v>
      </c>
      <c r="E75" s="5" t="s">
        <v>259</v>
      </c>
      <c r="F75" s="6"/>
      <c r="G75" s="13">
        <v>4651</v>
      </c>
    </row>
    <row r="76" spans="1:7">
      <c r="A76" s="4">
        <v>41638</v>
      </c>
      <c r="B76" s="4" t="s">
        <v>7</v>
      </c>
      <c r="C76" s="5" t="s">
        <v>16</v>
      </c>
      <c r="D76" s="5" t="s">
        <v>260</v>
      </c>
      <c r="E76" s="5" t="s">
        <v>260</v>
      </c>
      <c r="F76" s="13">
        <v>6000</v>
      </c>
      <c r="G76" s="13"/>
    </row>
    <row r="77" spans="1:7">
      <c r="A77" s="4">
        <v>41657</v>
      </c>
      <c r="B77" s="4" t="s">
        <v>8</v>
      </c>
      <c r="C77" s="5" t="s">
        <v>18</v>
      </c>
      <c r="D77" s="5" t="s">
        <v>258</v>
      </c>
      <c r="E77" s="5" t="s">
        <v>259</v>
      </c>
      <c r="F77" s="13"/>
      <c r="G77" s="13">
        <v>840</v>
      </c>
    </row>
    <row r="78" spans="1:7">
      <c r="A78" s="4">
        <v>41658</v>
      </c>
      <c r="B78" s="4" t="s">
        <v>8</v>
      </c>
      <c r="C78" s="5" t="s">
        <v>18</v>
      </c>
      <c r="D78" s="5" t="s">
        <v>258</v>
      </c>
      <c r="E78" s="5" t="s">
        <v>261</v>
      </c>
      <c r="F78" s="6"/>
      <c r="G78" s="6">
        <v>15750</v>
      </c>
    </row>
    <row r="79" spans="1:7">
      <c r="A79" s="4">
        <v>41672</v>
      </c>
      <c r="B79" s="4" t="s">
        <v>7</v>
      </c>
      <c r="C79" s="5" t="s">
        <v>262</v>
      </c>
      <c r="D79" s="5" t="s">
        <v>263</v>
      </c>
      <c r="E79" s="5" t="s">
        <v>263</v>
      </c>
      <c r="F79" s="6">
        <v>3000</v>
      </c>
      <c r="G79" s="6"/>
    </row>
    <row r="80" spans="1:7">
      <c r="A80" s="4">
        <v>41675</v>
      </c>
      <c r="B80" s="4" t="s">
        <v>7</v>
      </c>
      <c r="C80" s="5" t="s">
        <v>262</v>
      </c>
      <c r="D80" s="5" t="s">
        <v>264</v>
      </c>
      <c r="E80" s="5" t="s">
        <v>264</v>
      </c>
      <c r="F80" s="6">
        <v>1100</v>
      </c>
      <c r="G80" s="6"/>
    </row>
    <row r="81" spans="1:7">
      <c r="A81" s="4">
        <v>41679</v>
      </c>
      <c r="B81" s="4" t="s">
        <v>8</v>
      </c>
      <c r="C81" s="5" t="s">
        <v>18</v>
      </c>
      <c r="D81" s="5" t="s">
        <v>19</v>
      </c>
      <c r="E81" s="5" t="s">
        <v>265</v>
      </c>
      <c r="F81" s="5"/>
      <c r="G81" s="13">
        <v>1278</v>
      </c>
    </row>
    <row r="82" spans="1:7">
      <c r="A82" s="4">
        <v>41668</v>
      </c>
      <c r="B82" s="4" t="s">
        <v>7</v>
      </c>
      <c r="C82" s="5" t="s">
        <v>16</v>
      </c>
      <c r="D82" s="5" t="s">
        <v>266</v>
      </c>
      <c r="E82" s="5" t="s">
        <v>266</v>
      </c>
      <c r="F82" s="6">
        <v>5500</v>
      </c>
      <c r="G82" s="6"/>
    </row>
    <row r="83" spans="1:7">
      <c r="A83" s="4">
        <v>41717</v>
      </c>
      <c r="B83" s="4" t="s">
        <v>8</v>
      </c>
      <c r="C83" s="14" t="s">
        <v>56</v>
      </c>
      <c r="D83" s="14" t="s">
        <v>57</v>
      </c>
      <c r="E83" s="5" t="s">
        <v>267</v>
      </c>
      <c r="F83" s="6"/>
      <c r="G83" s="6">
        <v>28496</v>
      </c>
    </row>
    <row r="84" spans="1:7">
      <c r="A84" s="4">
        <v>41697</v>
      </c>
      <c r="B84" s="4" t="s">
        <v>7</v>
      </c>
      <c r="C84" s="5" t="s">
        <v>16</v>
      </c>
      <c r="D84" s="5" t="s">
        <v>268</v>
      </c>
      <c r="E84" s="5" t="s">
        <v>268</v>
      </c>
      <c r="F84" s="6">
        <v>3500</v>
      </c>
      <c r="G84" s="6"/>
    </row>
    <row r="85" spans="1:7">
      <c r="A85" s="4">
        <v>41729</v>
      </c>
      <c r="B85" s="4" t="s">
        <v>8</v>
      </c>
      <c r="C85" s="5" t="s">
        <v>269</v>
      </c>
      <c r="D85" s="5" t="s">
        <v>270</v>
      </c>
      <c r="E85" s="5" t="s">
        <v>271</v>
      </c>
      <c r="F85" s="6"/>
      <c r="G85" s="6">
        <v>1810</v>
      </c>
    </row>
    <row r="86" spans="1:7">
      <c r="A86" s="4">
        <v>41715</v>
      </c>
      <c r="B86" s="4" t="s">
        <v>8</v>
      </c>
      <c r="C86" s="14" t="s">
        <v>56</v>
      </c>
      <c r="D86" s="14" t="s">
        <v>57</v>
      </c>
      <c r="E86" s="5" t="s">
        <v>272</v>
      </c>
      <c r="F86" s="6"/>
      <c r="G86" s="6">
        <v>12961</v>
      </c>
    </row>
    <row r="87" spans="1:7">
      <c r="A87" s="4">
        <v>41717</v>
      </c>
      <c r="B87" s="4" t="s">
        <v>8</v>
      </c>
      <c r="C87" s="5" t="s">
        <v>18</v>
      </c>
      <c r="D87" s="5" t="s">
        <v>19</v>
      </c>
      <c r="E87" s="5" t="s">
        <v>39</v>
      </c>
      <c r="F87" s="6"/>
      <c r="G87" s="6">
        <v>320</v>
      </c>
    </row>
    <row r="88" spans="1:7">
      <c r="A88" s="4">
        <v>41717</v>
      </c>
      <c r="B88" s="4" t="s">
        <v>8</v>
      </c>
      <c r="C88" s="5" t="s">
        <v>18</v>
      </c>
      <c r="D88" s="5" t="s">
        <v>19</v>
      </c>
      <c r="E88" s="5" t="s">
        <v>40</v>
      </c>
      <c r="F88" s="5"/>
      <c r="G88" s="13">
        <v>320</v>
      </c>
    </row>
    <row r="89" spans="1:7">
      <c r="A89" s="4">
        <v>41717</v>
      </c>
      <c r="B89" s="4" t="s">
        <v>8</v>
      </c>
      <c r="C89" s="5" t="s">
        <v>18</v>
      </c>
      <c r="D89" s="5" t="s">
        <v>19</v>
      </c>
      <c r="E89" s="5" t="s">
        <v>36</v>
      </c>
      <c r="F89" s="5"/>
      <c r="G89" s="13">
        <v>320</v>
      </c>
    </row>
    <row r="90" spans="1:7">
      <c r="A90" s="4">
        <v>41729</v>
      </c>
      <c r="B90" s="4" t="s">
        <v>8</v>
      </c>
      <c r="C90" s="5" t="s">
        <v>12</v>
      </c>
      <c r="D90" s="5" t="s">
        <v>273</v>
      </c>
      <c r="E90" s="5" t="s">
        <v>274</v>
      </c>
      <c r="F90" s="6"/>
      <c r="G90" s="13">
        <v>3200</v>
      </c>
    </row>
    <row r="91" spans="1:7">
      <c r="A91" s="4">
        <v>41729</v>
      </c>
      <c r="B91" s="4" t="s">
        <v>8</v>
      </c>
      <c r="C91" s="5" t="s">
        <v>12</v>
      </c>
      <c r="D91" s="5" t="s">
        <v>273</v>
      </c>
      <c r="E91" s="5" t="s">
        <v>275</v>
      </c>
      <c r="F91" s="6"/>
      <c r="G91" s="13">
        <v>4150</v>
      </c>
    </row>
    <row r="92" spans="1:7">
      <c r="A92" s="4">
        <v>41729</v>
      </c>
      <c r="B92" s="4" t="s">
        <v>8</v>
      </c>
      <c r="C92" s="5" t="s">
        <v>269</v>
      </c>
      <c r="D92" s="5" t="s">
        <v>270</v>
      </c>
      <c r="E92" s="5" t="s">
        <v>276</v>
      </c>
      <c r="F92" s="6"/>
      <c r="G92" s="6">
        <v>1200</v>
      </c>
    </row>
    <row r="93" spans="1:7">
      <c r="A93" s="100">
        <v>41729</v>
      </c>
      <c r="B93" s="100" t="s">
        <v>7</v>
      </c>
      <c r="C93" s="101" t="s">
        <v>16</v>
      </c>
      <c r="D93" s="101" t="s">
        <v>277</v>
      </c>
      <c r="E93" s="101" t="s">
        <v>277</v>
      </c>
      <c r="F93" s="102">
        <v>4000</v>
      </c>
      <c r="G93" s="102"/>
    </row>
    <row r="94" spans="1:7">
      <c r="A94" s="4"/>
      <c r="B94" s="4"/>
      <c r="C94" s="5"/>
      <c r="D94" s="5"/>
      <c r="E94" s="5"/>
      <c r="F94" s="6"/>
      <c r="G94" s="6"/>
    </row>
    <row r="95" spans="1:7">
      <c r="A95" s="9">
        <v>41410</v>
      </c>
      <c r="B95" s="9" t="s">
        <v>8</v>
      </c>
      <c r="C95" s="10" t="s">
        <v>278</v>
      </c>
      <c r="D95" s="10" t="s">
        <v>279</v>
      </c>
      <c r="E95" s="10" t="s">
        <v>279</v>
      </c>
      <c r="F95" s="12"/>
      <c r="G95" s="12">
        <v>7630</v>
      </c>
    </row>
    <row r="96" spans="1:7">
      <c r="A96" s="9">
        <v>41410</v>
      </c>
      <c r="B96" s="9" t="s">
        <v>8</v>
      </c>
      <c r="C96" s="10" t="s">
        <v>280</v>
      </c>
      <c r="D96" s="10" t="s">
        <v>281</v>
      </c>
      <c r="E96" s="10" t="s">
        <v>281</v>
      </c>
      <c r="F96" s="10"/>
      <c r="G96" s="12">
        <v>262</v>
      </c>
    </row>
    <row r="97" spans="1:7">
      <c r="A97" s="9">
        <v>41416</v>
      </c>
      <c r="B97" s="9" t="s">
        <v>7</v>
      </c>
      <c r="C97" s="10" t="s">
        <v>16</v>
      </c>
      <c r="D97" s="10" t="s">
        <v>282</v>
      </c>
      <c r="E97" s="10" t="s">
        <v>282</v>
      </c>
      <c r="F97" s="10">
        <v>3660</v>
      </c>
      <c r="G97" s="12"/>
    </row>
    <row r="98" spans="1:7">
      <c r="A98" s="9">
        <v>41444</v>
      </c>
      <c r="B98" s="9" t="s">
        <v>7</v>
      </c>
      <c r="C98" s="10" t="s">
        <v>283</v>
      </c>
      <c r="D98" s="10" t="s">
        <v>284</v>
      </c>
      <c r="E98" s="10" t="s">
        <v>285</v>
      </c>
      <c r="F98" s="11">
        <v>130800</v>
      </c>
      <c r="G98" s="11"/>
    </row>
    <row r="99" spans="1:7">
      <c r="A99" s="9">
        <v>41444</v>
      </c>
      <c r="B99" s="9" t="s">
        <v>8</v>
      </c>
      <c r="C99" s="10" t="s">
        <v>286</v>
      </c>
      <c r="D99" s="10" t="s">
        <v>287</v>
      </c>
      <c r="E99" s="10" t="s">
        <v>288</v>
      </c>
      <c r="F99" s="11"/>
      <c r="G99" s="11">
        <v>11990</v>
      </c>
    </row>
    <row r="100" spans="1:7">
      <c r="A100" s="9">
        <v>41444</v>
      </c>
      <c r="B100" s="9" t="s">
        <v>8</v>
      </c>
      <c r="C100" s="10" t="s">
        <v>286</v>
      </c>
      <c r="D100" s="10" t="s">
        <v>289</v>
      </c>
      <c r="E100" s="10" t="s">
        <v>290</v>
      </c>
      <c r="F100" s="11"/>
      <c r="G100" s="11">
        <v>2180</v>
      </c>
    </row>
    <row r="101" spans="1:7">
      <c r="A101" s="9">
        <v>41444</v>
      </c>
      <c r="B101" s="9" t="s">
        <v>8</v>
      </c>
      <c r="C101" s="10" t="s">
        <v>286</v>
      </c>
      <c r="D101" s="10" t="s">
        <v>291</v>
      </c>
      <c r="E101" s="10" t="s">
        <v>292</v>
      </c>
      <c r="F101" s="11"/>
      <c r="G101" s="11">
        <v>6540</v>
      </c>
    </row>
    <row r="102" spans="1:7">
      <c r="A102" s="9">
        <v>41444</v>
      </c>
      <c r="B102" s="9" t="s">
        <v>8</v>
      </c>
      <c r="C102" s="10" t="s">
        <v>286</v>
      </c>
      <c r="D102" s="10" t="s">
        <v>293</v>
      </c>
      <c r="E102" s="10" t="s">
        <v>293</v>
      </c>
      <c r="F102" s="11"/>
      <c r="G102" s="11">
        <v>6540</v>
      </c>
    </row>
    <row r="103" spans="1:7">
      <c r="A103" s="9">
        <v>41444</v>
      </c>
      <c r="B103" s="9" t="s">
        <v>8</v>
      </c>
      <c r="C103" s="10" t="s">
        <v>280</v>
      </c>
      <c r="D103" s="10" t="s">
        <v>281</v>
      </c>
      <c r="E103" s="10" t="s">
        <v>281</v>
      </c>
      <c r="F103" s="11"/>
      <c r="G103" s="11">
        <v>840</v>
      </c>
    </row>
    <row r="104" spans="1:7">
      <c r="A104" s="9">
        <v>41451</v>
      </c>
      <c r="B104" s="9" t="s">
        <v>7</v>
      </c>
      <c r="C104" s="10" t="s">
        <v>294</v>
      </c>
      <c r="D104" s="10" t="s">
        <v>295</v>
      </c>
      <c r="E104" s="10" t="s">
        <v>295</v>
      </c>
      <c r="F104" s="11">
        <v>250000</v>
      </c>
      <c r="G104" s="12"/>
    </row>
    <row r="105" spans="1:7">
      <c r="A105" s="9">
        <v>41451</v>
      </c>
      <c r="B105" s="9" t="s">
        <v>8</v>
      </c>
      <c r="C105" s="10" t="s">
        <v>296</v>
      </c>
      <c r="D105" s="10" t="s">
        <v>295</v>
      </c>
      <c r="E105" s="10" t="s">
        <v>295</v>
      </c>
      <c r="F105" s="11"/>
      <c r="G105" s="11">
        <v>15180</v>
      </c>
    </row>
    <row r="106" spans="1:7">
      <c r="A106" s="9">
        <v>41451</v>
      </c>
      <c r="B106" s="9" t="s">
        <v>8</v>
      </c>
      <c r="C106" s="10" t="s">
        <v>280</v>
      </c>
      <c r="D106" s="10" t="s">
        <v>281</v>
      </c>
      <c r="E106" s="10" t="s">
        <v>281</v>
      </c>
      <c r="F106" s="11"/>
      <c r="G106" s="11">
        <v>525</v>
      </c>
    </row>
    <row r="107" spans="1:7">
      <c r="A107" s="9">
        <v>41472</v>
      </c>
      <c r="B107" s="9" t="s">
        <v>8</v>
      </c>
      <c r="C107" s="10" t="s">
        <v>297</v>
      </c>
      <c r="D107" s="10" t="s">
        <v>298</v>
      </c>
      <c r="E107" s="10" t="s">
        <v>298</v>
      </c>
      <c r="F107" s="10"/>
      <c r="G107" s="12">
        <v>35100</v>
      </c>
    </row>
    <row r="108" spans="1:7">
      <c r="A108" s="9">
        <v>41472</v>
      </c>
      <c r="B108" s="9" t="s">
        <v>8</v>
      </c>
      <c r="C108" s="10" t="s">
        <v>280</v>
      </c>
      <c r="D108" s="10" t="s">
        <v>281</v>
      </c>
      <c r="E108" s="10" t="s">
        <v>281</v>
      </c>
      <c r="F108" s="10"/>
      <c r="G108" s="12">
        <v>210</v>
      </c>
    </row>
    <row r="109" spans="1:7">
      <c r="A109" s="9">
        <v>41505</v>
      </c>
      <c r="B109" s="9" t="s">
        <v>7</v>
      </c>
      <c r="C109" s="10" t="s">
        <v>262</v>
      </c>
      <c r="D109" s="10" t="s">
        <v>299</v>
      </c>
      <c r="E109" s="10" t="s">
        <v>299</v>
      </c>
      <c r="F109" s="11">
        <v>112</v>
      </c>
      <c r="G109" s="11"/>
    </row>
    <row r="110" spans="1:7">
      <c r="A110" s="9">
        <v>41520</v>
      </c>
      <c r="B110" s="9" t="s">
        <v>8</v>
      </c>
      <c r="C110" s="10" t="s">
        <v>278</v>
      </c>
      <c r="D110" s="10" t="s">
        <v>300</v>
      </c>
      <c r="E110" s="10" t="s">
        <v>300</v>
      </c>
      <c r="F110" s="11"/>
      <c r="G110" s="11">
        <v>5000</v>
      </c>
    </row>
    <row r="111" spans="1:7">
      <c r="A111" s="9">
        <v>41520</v>
      </c>
      <c r="B111" s="9" t="s">
        <v>8</v>
      </c>
      <c r="C111" s="10" t="s">
        <v>280</v>
      </c>
      <c r="D111" s="10" t="s">
        <v>281</v>
      </c>
      <c r="E111" s="10" t="s">
        <v>281</v>
      </c>
      <c r="F111" s="11"/>
      <c r="G111" s="12">
        <v>262</v>
      </c>
    </row>
    <row r="112" spans="1:7">
      <c r="A112" s="9">
        <v>41604</v>
      </c>
      <c r="B112" s="9" t="s">
        <v>7</v>
      </c>
      <c r="C112" s="10" t="s">
        <v>16</v>
      </c>
      <c r="D112" s="10" t="s">
        <v>301</v>
      </c>
      <c r="E112" s="10" t="s">
        <v>301</v>
      </c>
      <c r="F112" s="11">
        <v>4440</v>
      </c>
      <c r="G112" s="11"/>
    </row>
    <row r="113" spans="1:7">
      <c r="A113" s="9">
        <v>41645</v>
      </c>
      <c r="B113" s="9" t="s">
        <v>7</v>
      </c>
      <c r="C113" s="10" t="s">
        <v>45</v>
      </c>
      <c r="D113" s="10" t="s">
        <v>302</v>
      </c>
      <c r="E113" s="10" t="s">
        <v>302</v>
      </c>
      <c r="F113" s="10">
        <v>30000</v>
      </c>
      <c r="G113" s="12"/>
    </row>
    <row r="114" spans="1:7">
      <c r="A114" s="9">
        <v>41655</v>
      </c>
      <c r="B114" s="9" t="s">
        <v>7</v>
      </c>
      <c r="C114" s="10" t="s">
        <v>294</v>
      </c>
      <c r="D114" s="10" t="s">
        <v>303</v>
      </c>
      <c r="E114" s="10" t="s">
        <v>303</v>
      </c>
      <c r="F114" s="11">
        <v>250000</v>
      </c>
      <c r="G114" s="12"/>
    </row>
    <row r="115" spans="1:7">
      <c r="A115" s="9">
        <v>41655</v>
      </c>
      <c r="B115" s="9" t="s">
        <v>8</v>
      </c>
      <c r="C115" s="10" t="s">
        <v>296</v>
      </c>
      <c r="D115" s="10" t="s">
        <v>303</v>
      </c>
      <c r="E115" s="10" t="s">
        <v>303</v>
      </c>
      <c r="F115" s="12"/>
      <c r="G115" s="12">
        <v>24650</v>
      </c>
    </row>
    <row r="116" spans="1:7">
      <c r="A116" s="9">
        <v>41655</v>
      </c>
      <c r="B116" s="9" t="s">
        <v>8</v>
      </c>
      <c r="C116" s="10" t="s">
        <v>280</v>
      </c>
      <c r="D116" s="10" t="s">
        <v>281</v>
      </c>
      <c r="E116" s="10" t="s">
        <v>281</v>
      </c>
      <c r="F116" s="12"/>
      <c r="G116" s="12">
        <v>525</v>
      </c>
    </row>
    <row r="117" spans="1:7">
      <c r="A117" s="9">
        <v>41702</v>
      </c>
      <c r="B117" s="9" t="s">
        <v>7</v>
      </c>
      <c r="C117" s="10" t="s">
        <v>262</v>
      </c>
      <c r="D117" s="10" t="s">
        <v>299</v>
      </c>
      <c r="E117" s="10" t="s">
        <v>299</v>
      </c>
      <c r="F117" s="10">
        <v>113</v>
      </c>
      <c r="G117" s="12"/>
    </row>
    <row r="118" spans="1:7">
      <c r="A118" s="103"/>
      <c r="B118" s="103"/>
      <c r="C118" s="104"/>
      <c r="D118" s="104"/>
      <c r="E118" s="104"/>
      <c r="F118" s="105"/>
      <c r="G118" s="105"/>
    </row>
    <row r="119" spans="1:7">
      <c r="A119" s="4"/>
      <c r="B119" s="4"/>
      <c r="C119" s="5"/>
      <c r="D119" s="5"/>
      <c r="E119" s="5"/>
      <c r="F119" s="13"/>
      <c r="G119" s="13"/>
    </row>
    <row r="120" spans="1:7">
      <c r="F120" s="18">
        <f>SUM(F3:F119)</f>
        <v>777975</v>
      </c>
      <c r="G120" s="18">
        <f>SUM(G3:G119)</f>
        <v>718609</v>
      </c>
    </row>
    <row r="122" spans="1:7">
      <c r="B122" s="19"/>
    </row>
  </sheetData>
  <sheetProtection selectLockedCells="1" selectUnlockedCells="1"/>
  <autoFilter ref="A1:G88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300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収支明細(入力)</vt:lpstr>
      <vt:lpstr>収支表示（集計）</vt:lpstr>
      <vt:lpstr>今期決算書案</vt:lpstr>
      <vt:lpstr>次期予算案</vt:lpstr>
      <vt:lpstr>【行事予算案（入力）】）</vt:lpstr>
      <vt:lpstr>今期貸借対照表</vt:lpstr>
      <vt:lpstr>収支明細(2013年度参考)</vt:lpstr>
      <vt:lpstr>'収支明細(入力)'!Excel_BuiltIn__FilterDatabase</vt:lpstr>
      <vt:lpstr>'収支明細(2013年度参考)'!Print_Area</vt:lpstr>
      <vt:lpstr>'収支明細(入力)'!Print_Area</vt:lpstr>
      <vt:lpstr>'収支明細(2013年度参考)'!Print_Titles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2015-04-04T01:01:34Z</cp:lastPrinted>
  <dcterms:created xsi:type="dcterms:W3CDTF">2015-01-12T13:13:36Z</dcterms:created>
  <dcterms:modified xsi:type="dcterms:W3CDTF">2015-04-04T02:10:32Z</dcterms:modified>
</cp:coreProperties>
</file>